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022d7d631b30b7/Public/TOGC/Competition Secretary/RESULTS/2022/"/>
    </mc:Choice>
  </mc:AlternateContent>
  <xr:revisionPtr revIDLastSave="0" documentId="13_ncr:40009_{B2C7505A-241A-43F2-89E5-B07AA942CF00}" xr6:coauthVersionLast="47" xr6:coauthVersionMax="47" xr10:uidLastSave="{00000000-0000-0000-0000-000000000000}"/>
  <bookViews>
    <workbookView xWindow="-110" yWindow="-110" windowWidth="19420" windowHeight="10300" firstSheet="1" activeTab="1"/>
  </bookViews>
  <sheets>
    <sheet name="Gold" sheetId="2" state="hidden" r:id="rId1"/>
    <sheet name="Silver" sheetId="3" r:id="rId2"/>
    <sheet name="Bronze" sheetId="1" r:id="rId3"/>
    <sheet name="Copper" sheetId="8" r:id="rId4"/>
    <sheet name="Zinc" sheetId="9" r:id="rId5"/>
    <sheet name="FIG" sheetId="5" r:id="rId6"/>
  </sheets>
  <definedNames>
    <definedName name="_xlnm.Print_Area" localSheetId="2">Bronze!$A$1:$R$75</definedName>
    <definedName name="_xlnm.Print_Area" localSheetId="3">Copper!$A$1:$R$83</definedName>
    <definedName name="_xlnm.Print_Area" localSheetId="5">FIG!$A$1:$R$44</definedName>
    <definedName name="_xlnm.Print_Area" localSheetId="0">Gold!$A$1:$R$35</definedName>
    <definedName name="_xlnm.Print_Area" localSheetId="1">Silver!$A$1:$R$29</definedName>
    <definedName name="_xlnm.Print_Area" localSheetId="4">Zinc!$A$1:$R$82</definedName>
    <definedName name="_xlnm.Print_Titles" localSheetId="1">Silver!$4:$6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9" l="1"/>
  <c r="L39" i="1"/>
  <c r="K39" i="1"/>
  <c r="I39" i="1"/>
  <c r="G39" i="1"/>
  <c r="E39" i="1"/>
  <c r="L38" i="1"/>
  <c r="K38" i="1"/>
  <c r="I38" i="1"/>
  <c r="G38" i="1"/>
  <c r="E38" i="1"/>
  <c r="L37" i="1"/>
  <c r="K37" i="1"/>
  <c r="I37" i="1"/>
  <c r="G37" i="1"/>
  <c r="E37" i="1"/>
  <c r="F17" i="3"/>
  <c r="E18" i="1"/>
  <c r="L19" i="1"/>
  <c r="I19" i="1"/>
  <c r="G19" i="1"/>
  <c r="I25" i="3"/>
  <c r="P74" i="1"/>
  <c r="P73" i="1"/>
  <c r="P72" i="1"/>
  <c r="P71" i="1"/>
  <c r="P26" i="3"/>
  <c r="P24" i="3"/>
  <c r="P23" i="3"/>
  <c r="P18" i="3"/>
  <c r="P17" i="3"/>
  <c r="P16" i="3"/>
  <c r="P11" i="3"/>
  <c r="P10" i="3"/>
  <c r="P9" i="3"/>
  <c r="P18" i="1"/>
  <c r="P17" i="1"/>
  <c r="P15" i="1"/>
  <c r="P45" i="1"/>
  <c r="P44" i="1"/>
  <c r="P43" i="1"/>
  <c r="P32" i="1"/>
  <c r="P30" i="1"/>
  <c r="P29" i="1"/>
  <c r="P36" i="1"/>
  <c r="P39" i="1"/>
  <c r="P38" i="1"/>
  <c r="P24" i="1"/>
  <c r="P23" i="1"/>
  <c r="P22" i="1"/>
  <c r="L68" i="9"/>
  <c r="K68" i="9"/>
  <c r="I68" i="9"/>
  <c r="E68" i="9"/>
  <c r="L67" i="9"/>
  <c r="K67" i="9"/>
  <c r="I67" i="9"/>
  <c r="E67" i="9"/>
  <c r="L66" i="9"/>
  <c r="K66" i="9"/>
  <c r="I66" i="9"/>
  <c r="E66" i="9"/>
  <c r="J50" i="8"/>
  <c r="N39" i="9"/>
  <c r="P39" i="9"/>
  <c r="P38" i="9"/>
  <c r="P37" i="9"/>
  <c r="P36" i="9"/>
  <c r="K62" i="8"/>
  <c r="F30" i="9"/>
  <c r="F75" i="9"/>
  <c r="F51" i="9"/>
  <c r="F53" i="9"/>
  <c r="F55" i="9"/>
  <c r="F29" i="9"/>
  <c r="F34" i="9"/>
  <c r="F32" i="9"/>
  <c r="F31" i="9"/>
  <c r="F76" i="9"/>
  <c r="F71" i="9"/>
  <c r="F72" i="9"/>
  <c r="N18" i="5"/>
  <c r="N25" i="5"/>
  <c r="N25" i="2"/>
  <c r="N24" i="2"/>
  <c r="N23" i="2"/>
  <c r="N22" i="2"/>
  <c r="N18" i="2"/>
  <c r="N17" i="2"/>
  <c r="N16" i="2"/>
  <c r="N15" i="2"/>
  <c r="N25" i="3"/>
  <c r="P25" i="3"/>
  <c r="N19" i="3"/>
  <c r="P19" i="3" s="1"/>
  <c r="N12" i="3"/>
  <c r="P12" i="3" s="1"/>
  <c r="P14" i="3" s="1"/>
  <c r="Q14" i="3" s="1"/>
  <c r="N67" i="1"/>
  <c r="P67" i="1"/>
  <c r="N66" i="1"/>
  <c r="P66" i="1"/>
  <c r="N65" i="1"/>
  <c r="P65" i="1"/>
  <c r="N64" i="1"/>
  <c r="P64" i="1"/>
  <c r="N60" i="1"/>
  <c r="P60" i="1"/>
  <c r="N59" i="1"/>
  <c r="P59" i="1"/>
  <c r="N58" i="1"/>
  <c r="P58" i="1"/>
  <c r="N57" i="1"/>
  <c r="P57" i="1"/>
  <c r="N53" i="1"/>
  <c r="P53" i="1"/>
  <c r="N52" i="1"/>
  <c r="P52" i="1"/>
  <c r="N51" i="1"/>
  <c r="P51" i="1"/>
  <c r="N50" i="1"/>
  <c r="P50" i="1"/>
  <c r="N16" i="1"/>
  <c r="P16" i="1"/>
  <c r="N46" i="1"/>
  <c r="P46" i="1"/>
  <c r="N31" i="1"/>
  <c r="P31" i="1"/>
  <c r="N37" i="1"/>
  <c r="P37" i="1"/>
  <c r="N25" i="1"/>
  <c r="P25" i="1"/>
  <c r="N58" i="8"/>
  <c r="N74" i="8"/>
  <c r="N24" i="8"/>
  <c r="N51" i="8"/>
  <c r="N32" i="8"/>
  <c r="N44" i="8"/>
  <c r="N18" i="8"/>
  <c r="N66" i="8"/>
  <c r="N39" i="8"/>
  <c r="N67" i="9"/>
  <c r="N18" i="9"/>
  <c r="N25" i="9"/>
  <c r="N51" i="9"/>
  <c r="N60" i="9"/>
  <c r="N32" i="9"/>
  <c r="N74" i="9"/>
  <c r="N46" i="9"/>
  <c r="P32" i="5"/>
  <c r="P31" i="5"/>
  <c r="P30" i="5"/>
  <c r="P29" i="5"/>
  <c r="P18" i="5"/>
  <c r="P17" i="5"/>
  <c r="P16" i="5"/>
  <c r="P15" i="5"/>
  <c r="P25" i="5"/>
  <c r="P24" i="5"/>
  <c r="P23" i="5"/>
  <c r="P22" i="5"/>
  <c r="K33" i="5"/>
  <c r="K32" i="5"/>
  <c r="K31" i="5"/>
  <c r="K30" i="5"/>
  <c r="K29" i="5"/>
  <c r="K18" i="5"/>
  <c r="K17" i="5"/>
  <c r="K16" i="5"/>
  <c r="K15" i="5"/>
  <c r="K26" i="5"/>
  <c r="K25" i="5"/>
  <c r="K24" i="5"/>
  <c r="K22" i="5"/>
  <c r="I33" i="5"/>
  <c r="I32" i="5"/>
  <c r="I31" i="5"/>
  <c r="I30" i="5"/>
  <c r="I29" i="5"/>
  <c r="I19" i="5"/>
  <c r="I18" i="5"/>
  <c r="I17" i="5"/>
  <c r="I15" i="5"/>
  <c r="I26" i="5"/>
  <c r="I25" i="5"/>
  <c r="I23" i="5"/>
  <c r="I22" i="5"/>
  <c r="G33" i="5"/>
  <c r="G32" i="5"/>
  <c r="G31" i="5"/>
  <c r="G30" i="5"/>
  <c r="G29" i="5"/>
  <c r="G19" i="5"/>
  <c r="G18" i="5"/>
  <c r="G17" i="5"/>
  <c r="G26" i="5"/>
  <c r="G25" i="5"/>
  <c r="G23" i="5"/>
  <c r="G22" i="5"/>
  <c r="E33" i="5"/>
  <c r="E15" i="5"/>
  <c r="E24" i="5"/>
  <c r="E25" i="5"/>
  <c r="E26" i="5"/>
  <c r="P25" i="2"/>
  <c r="P24" i="2"/>
  <c r="P23" i="2"/>
  <c r="P22" i="2"/>
  <c r="P18" i="2"/>
  <c r="P17" i="2"/>
  <c r="P16" i="2"/>
  <c r="P15" i="2"/>
  <c r="P72" i="8"/>
  <c r="P74" i="8"/>
  <c r="P73" i="8"/>
  <c r="P71" i="8"/>
  <c r="P25" i="8"/>
  <c r="P24" i="8"/>
  <c r="P23" i="8"/>
  <c r="P22" i="8"/>
  <c r="P53" i="8"/>
  <c r="P52" i="8"/>
  <c r="P51" i="8"/>
  <c r="P50" i="8"/>
  <c r="P32" i="8"/>
  <c r="P31" i="8"/>
  <c r="P30" i="8"/>
  <c r="P29" i="8"/>
  <c r="P46" i="8"/>
  <c r="P45" i="8"/>
  <c r="P44" i="8"/>
  <c r="P43" i="8"/>
  <c r="P18" i="8"/>
  <c r="P17" i="8"/>
  <c r="P16" i="8"/>
  <c r="P15" i="8"/>
  <c r="P60" i="8"/>
  <c r="P59" i="8"/>
  <c r="P58" i="8"/>
  <c r="P57" i="8"/>
  <c r="P67" i="8"/>
  <c r="P66" i="8"/>
  <c r="P65" i="8"/>
  <c r="P64" i="8"/>
  <c r="P39" i="8"/>
  <c r="P38" i="8"/>
  <c r="P37" i="8"/>
  <c r="P36" i="8"/>
  <c r="P67" i="9"/>
  <c r="P66" i="9"/>
  <c r="P65" i="9"/>
  <c r="P64" i="9"/>
  <c r="P18" i="9"/>
  <c r="P17" i="9"/>
  <c r="P16" i="9"/>
  <c r="P15" i="9"/>
  <c r="P25" i="9"/>
  <c r="P24" i="9"/>
  <c r="P23" i="9"/>
  <c r="P22" i="9"/>
  <c r="P53" i="9"/>
  <c r="P52" i="9"/>
  <c r="P51" i="9"/>
  <c r="P50" i="9"/>
  <c r="P60" i="9"/>
  <c r="P59" i="9"/>
  <c r="P58" i="9"/>
  <c r="P57" i="9"/>
  <c r="P46" i="9"/>
  <c r="P45" i="9"/>
  <c r="P44" i="9"/>
  <c r="P43" i="9"/>
  <c r="P71" i="9"/>
  <c r="P74" i="9"/>
  <c r="P73" i="9"/>
  <c r="P72" i="9"/>
  <c r="P32" i="9"/>
  <c r="P31" i="9"/>
  <c r="P30" i="9"/>
  <c r="P29" i="9"/>
  <c r="L19" i="8"/>
  <c r="K19" i="8"/>
  <c r="I19" i="8"/>
  <c r="G19" i="8"/>
  <c r="E19" i="8"/>
  <c r="L18" i="8"/>
  <c r="K18" i="8"/>
  <c r="I18" i="8"/>
  <c r="G18" i="8"/>
  <c r="E18" i="8"/>
  <c r="L17" i="8"/>
  <c r="K17" i="8"/>
  <c r="I17" i="8"/>
  <c r="G17" i="8"/>
  <c r="E17" i="8"/>
  <c r="L16" i="8"/>
  <c r="K16" i="8"/>
  <c r="I16" i="8"/>
  <c r="G16" i="8"/>
  <c r="E16" i="8"/>
  <c r="P20" i="8"/>
  <c r="Q20" i="8"/>
  <c r="L15" i="8"/>
  <c r="K15" i="8"/>
  <c r="I15" i="8"/>
  <c r="G15" i="8"/>
  <c r="E15" i="8"/>
  <c r="L65" i="9"/>
  <c r="K65" i="9"/>
  <c r="I65" i="9"/>
  <c r="G65" i="9"/>
  <c r="E65" i="9"/>
  <c r="P69" i="9"/>
  <c r="Q69" i="9"/>
  <c r="L64" i="9"/>
  <c r="K64" i="9"/>
  <c r="I64" i="9"/>
  <c r="G64" i="9"/>
  <c r="E64" i="9"/>
  <c r="L83" i="9"/>
  <c r="K83" i="9"/>
  <c r="I83" i="9"/>
  <c r="G83" i="9"/>
  <c r="E83" i="9"/>
  <c r="L82" i="9"/>
  <c r="K82" i="9"/>
  <c r="I82" i="9"/>
  <c r="G82" i="9"/>
  <c r="E82" i="9"/>
  <c r="P81" i="9"/>
  <c r="L81" i="9"/>
  <c r="K81" i="9"/>
  <c r="I81" i="9"/>
  <c r="G81" i="9"/>
  <c r="E81" i="9"/>
  <c r="P80" i="9"/>
  <c r="L80" i="9"/>
  <c r="K80" i="9"/>
  <c r="I80" i="9"/>
  <c r="G80" i="9"/>
  <c r="E80" i="9"/>
  <c r="P79" i="9"/>
  <c r="L79" i="9"/>
  <c r="K79" i="9"/>
  <c r="I79" i="9"/>
  <c r="G79" i="9"/>
  <c r="E79" i="9"/>
  <c r="P78" i="9"/>
  <c r="P83" i="9"/>
  <c r="Q83" i="9"/>
  <c r="L78" i="9"/>
  <c r="K78" i="9"/>
  <c r="I78" i="9"/>
  <c r="G78" i="9"/>
  <c r="E78" i="9"/>
  <c r="L20" i="9"/>
  <c r="I20" i="9"/>
  <c r="G20" i="9"/>
  <c r="L19" i="9"/>
  <c r="K19" i="9"/>
  <c r="I19" i="9"/>
  <c r="G19" i="9"/>
  <c r="E19" i="9"/>
  <c r="L18" i="9"/>
  <c r="K18" i="9"/>
  <c r="I18" i="9"/>
  <c r="G18" i="9"/>
  <c r="E18" i="9"/>
  <c r="L17" i="9"/>
  <c r="K17" i="9"/>
  <c r="G17" i="9"/>
  <c r="E17" i="9"/>
  <c r="L16" i="9"/>
  <c r="K16" i="9"/>
  <c r="I16" i="9"/>
  <c r="G16" i="9"/>
  <c r="E16" i="9"/>
  <c r="P20" i="9"/>
  <c r="Q20" i="9"/>
  <c r="L15" i="9"/>
  <c r="K15" i="9"/>
  <c r="I15" i="9"/>
  <c r="E15" i="9"/>
  <c r="L41" i="9"/>
  <c r="I41" i="9"/>
  <c r="G41" i="9"/>
  <c r="L40" i="9"/>
  <c r="K40" i="9"/>
  <c r="I40" i="9"/>
  <c r="G40" i="9"/>
  <c r="E40" i="9"/>
  <c r="L39" i="9"/>
  <c r="K39" i="9"/>
  <c r="G39" i="9"/>
  <c r="E39" i="9"/>
  <c r="L38" i="9"/>
  <c r="K38" i="9"/>
  <c r="I38" i="9"/>
  <c r="E38" i="9"/>
  <c r="L37" i="9"/>
  <c r="K37" i="9"/>
  <c r="I37" i="9"/>
  <c r="G37" i="9"/>
  <c r="E37" i="9"/>
  <c r="P41" i="9"/>
  <c r="Q41" i="9"/>
  <c r="L36" i="9"/>
  <c r="K36" i="9"/>
  <c r="I36" i="9"/>
  <c r="G36" i="9"/>
  <c r="E36" i="9"/>
  <c r="L27" i="9"/>
  <c r="K27" i="9"/>
  <c r="I27" i="9"/>
  <c r="G27" i="9"/>
  <c r="E27" i="9"/>
  <c r="L26" i="9"/>
  <c r="K26" i="9"/>
  <c r="I26" i="9"/>
  <c r="L25" i="9"/>
  <c r="K25" i="9"/>
  <c r="I25" i="9"/>
  <c r="G25" i="9"/>
  <c r="E25" i="9"/>
  <c r="L24" i="9"/>
  <c r="G24" i="9"/>
  <c r="E24" i="9"/>
  <c r="L23" i="9"/>
  <c r="K23" i="9"/>
  <c r="I23" i="9"/>
  <c r="G23" i="9"/>
  <c r="E23" i="9"/>
  <c r="P27" i="9"/>
  <c r="Q27" i="9"/>
  <c r="L22" i="9"/>
  <c r="K22" i="9"/>
  <c r="I22" i="9"/>
  <c r="G22" i="9"/>
  <c r="E22" i="9"/>
  <c r="L55" i="9"/>
  <c r="K55" i="9"/>
  <c r="G55" i="9"/>
  <c r="E55" i="9"/>
  <c r="L54" i="9"/>
  <c r="K54" i="9"/>
  <c r="I54" i="9"/>
  <c r="E54" i="9"/>
  <c r="L53" i="9"/>
  <c r="I53" i="9"/>
  <c r="G53" i="9"/>
  <c r="E53" i="9"/>
  <c r="L52" i="9"/>
  <c r="K52" i="9"/>
  <c r="I52" i="9"/>
  <c r="G52" i="9"/>
  <c r="E52" i="9"/>
  <c r="L51" i="9"/>
  <c r="K51" i="9"/>
  <c r="I51" i="9"/>
  <c r="G51" i="9"/>
  <c r="E51" i="9"/>
  <c r="P55" i="9"/>
  <c r="Q55" i="9"/>
  <c r="L50" i="9"/>
  <c r="K50" i="9"/>
  <c r="I50" i="9"/>
  <c r="G50" i="9"/>
  <c r="L61" i="9"/>
  <c r="K61" i="9"/>
  <c r="I61" i="9"/>
  <c r="G61" i="9"/>
  <c r="E61" i="9"/>
  <c r="L60" i="9"/>
  <c r="K60" i="9"/>
  <c r="I60" i="9"/>
  <c r="G60" i="9"/>
  <c r="E60" i="9"/>
  <c r="L59" i="9"/>
  <c r="K59" i="9"/>
  <c r="I59" i="9"/>
  <c r="G59" i="9"/>
  <c r="E59" i="9"/>
  <c r="L58" i="9"/>
  <c r="K58" i="9"/>
  <c r="I58" i="9"/>
  <c r="G58" i="9"/>
  <c r="E58" i="9"/>
  <c r="P62" i="9"/>
  <c r="Q62" i="9"/>
  <c r="L57" i="9"/>
  <c r="K57" i="9"/>
  <c r="I57" i="9"/>
  <c r="G57" i="9"/>
  <c r="E57" i="9"/>
  <c r="L47" i="9"/>
  <c r="K47" i="9"/>
  <c r="I47" i="9"/>
  <c r="G47" i="9"/>
  <c r="E47" i="9"/>
  <c r="L46" i="9"/>
  <c r="K46" i="9"/>
  <c r="I46" i="9"/>
  <c r="G46" i="9"/>
  <c r="E46" i="9"/>
  <c r="L45" i="9"/>
  <c r="K45" i="9"/>
  <c r="I45" i="9"/>
  <c r="G45" i="9"/>
  <c r="E45" i="9"/>
  <c r="L44" i="9"/>
  <c r="K44" i="9"/>
  <c r="I44" i="9"/>
  <c r="G44" i="9"/>
  <c r="E44" i="9"/>
  <c r="P48" i="9"/>
  <c r="Q48" i="9"/>
  <c r="L43" i="9"/>
  <c r="K43" i="9"/>
  <c r="I43" i="9"/>
  <c r="G43" i="9"/>
  <c r="E43" i="9"/>
  <c r="L76" i="9"/>
  <c r="K76" i="9"/>
  <c r="I76" i="9"/>
  <c r="G76" i="9"/>
  <c r="E76" i="9"/>
  <c r="L75" i="9"/>
  <c r="K75" i="9"/>
  <c r="I75" i="9"/>
  <c r="G75" i="9"/>
  <c r="L74" i="9"/>
  <c r="K74" i="9"/>
  <c r="I74" i="9"/>
  <c r="G74" i="9"/>
  <c r="E74" i="9"/>
  <c r="L73" i="9"/>
  <c r="I73" i="9"/>
  <c r="E73" i="9"/>
  <c r="L72" i="9"/>
  <c r="K72" i="9"/>
  <c r="G72" i="9"/>
  <c r="E72" i="9"/>
  <c r="P76" i="9"/>
  <c r="Q76" i="9"/>
  <c r="L71" i="9"/>
  <c r="K71" i="9"/>
  <c r="I71" i="9"/>
  <c r="G71" i="9"/>
  <c r="E71" i="9"/>
  <c r="L34" i="9"/>
  <c r="K34" i="9"/>
  <c r="I34" i="9"/>
  <c r="G34" i="9"/>
  <c r="E34" i="9"/>
  <c r="L33" i="9"/>
  <c r="K33" i="9"/>
  <c r="E33" i="9"/>
  <c r="L32" i="9"/>
  <c r="K32" i="9"/>
  <c r="I32" i="9"/>
  <c r="G32" i="9"/>
  <c r="E32" i="9"/>
  <c r="L31" i="9"/>
  <c r="K31" i="9"/>
  <c r="I31" i="9"/>
  <c r="G31" i="9"/>
  <c r="E31" i="9"/>
  <c r="L30" i="9"/>
  <c r="I30" i="9"/>
  <c r="G30" i="9"/>
  <c r="P34" i="9"/>
  <c r="Q34" i="9"/>
  <c r="L29" i="9"/>
  <c r="K29" i="9"/>
  <c r="I29" i="9"/>
  <c r="G29" i="9"/>
  <c r="E29" i="9"/>
  <c r="L13" i="9"/>
  <c r="K13" i="9"/>
  <c r="I13" i="9"/>
  <c r="G13" i="9"/>
  <c r="E13" i="9"/>
  <c r="L12" i="9"/>
  <c r="K12" i="9"/>
  <c r="I12" i="9"/>
  <c r="G12" i="9"/>
  <c r="E12" i="9"/>
  <c r="P11" i="9"/>
  <c r="L11" i="9"/>
  <c r="K11" i="9"/>
  <c r="I11" i="9"/>
  <c r="G11" i="9"/>
  <c r="E11" i="9"/>
  <c r="P10" i="9"/>
  <c r="L10" i="9"/>
  <c r="K10" i="9"/>
  <c r="I10" i="9"/>
  <c r="G10" i="9"/>
  <c r="E10" i="9"/>
  <c r="P9" i="9"/>
  <c r="L9" i="9"/>
  <c r="K9" i="9"/>
  <c r="I9" i="9"/>
  <c r="G9" i="9"/>
  <c r="E9" i="9"/>
  <c r="P8" i="9"/>
  <c r="P13" i="9"/>
  <c r="Q13" i="9"/>
  <c r="R13" i="9"/>
  <c r="L8" i="9"/>
  <c r="M8" i="9"/>
  <c r="K8" i="9"/>
  <c r="I8" i="9"/>
  <c r="G8" i="9"/>
  <c r="E8" i="9"/>
  <c r="L84" i="8"/>
  <c r="K84" i="8"/>
  <c r="I84" i="8"/>
  <c r="G84" i="8"/>
  <c r="E84" i="8"/>
  <c r="L83" i="8"/>
  <c r="K83" i="8"/>
  <c r="I83" i="8"/>
  <c r="G83" i="8"/>
  <c r="E83" i="8"/>
  <c r="P82" i="8"/>
  <c r="L82" i="8"/>
  <c r="K82" i="8"/>
  <c r="I82" i="8"/>
  <c r="G82" i="8"/>
  <c r="E82" i="8"/>
  <c r="P81" i="8"/>
  <c r="L81" i="8"/>
  <c r="K81" i="8"/>
  <c r="I81" i="8"/>
  <c r="G81" i="8"/>
  <c r="E81" i="8"/>
  <c r="P80" i="8"/>
  <c r="L80" i="8"/>
  <c r="K80" i="8"/>
  <c r="I80" i="8"/>
  <c r="G80" i="8"/>
  <c r="E80" i="8"/>
  <c r="P79" i="8"/>
  <c r="P84" i="8"/>
  <c r="Q84" i="8"/>
  <c r="L79" i="8"/>
  <c r="K79" i="8"/>
  <c r="I79" i="8"/>
  <c r="G79" i="8"/>
  <c r="E79" i="8"/>
  <c r="L75" i="8"/>
  <c r="K75" i="8"/>
  <c r="I75" i="8"/>
  <c r="L74" i="8"/>
  <c r="K74" i="8"/>
  <c r="I74" i="8"/>
  <c r="G74" i="8"/>
  <c r="E74" i="8"/>
  <c r="L73" i="8"/>
  <c r="K73" i="8"/>
  <c r="I73" i="8"/>
  <c r="G73" i="8"/>
  <c r="E73" i="8"/>
  <c r="L72" i="8"/>
  <c r="K72" i="8"/>
  <c r="I72" i="8"/>
  <c r="G72" i="8"/>
  <c r="E72" i="8"/>
  <c r="P76" i="8"/>
  <c r="Q76" i="8"/>
  <c r="L71" i="8"/>
  <c r="K71" i="8"/>
  <c r="I71" i="8"/>
  <c r="G71" i="8"/>
  <c r="E71" i="8"/>
  <c r="L27" i="8"/>
  <c r="K27" i="8"/>
  <c r="I27" i="8"/>
  <c r="G27" i="8"/>
  <c r="L26" i="8"/>
  <c r="I26" i="8"/>
  <c r="E26" i="8"/>
  <c r="L25" i="8"/>
  <c r="K25" i="8"/>
  <c r="G25" i="8"/>
  <c r="E25" i="8"/>
  <c r="L24" i="8"/>
  <c r="K24" i="8"/>
  <c r="I24" i="8"/>
  <c r="G24" i="8"/>
  <c r="E24" i="8"/>
  <c r="L23" i="8"/>
  <c r="K23" i="8"/>
  <c r="I23" i="8"/>
  <c r="G23" i="8"/>
  <c r="E23" i="8"/>
  <c r="P27" i="8"/>
  <c r="Q27" i="8"/>
  <c r="L22" i="8"/>
  <c r="K22" i="8"/>
  <c r="I22" i="8"/>
  <c r="G22" i="8"/>
  <c r="E22" i="8"/>
  <c r="L55" i="8"/>
  <c r="K55" i="8"/>
  <c r="I55" i="8"/>
  <c r="G55" i="8"/>
  <c r="E55" i="8"/>
  <c r="L54" i="8"/>
  <c r="K54" i="8"/>
  <c r="E54" i="8"/>
  <c r="L53" i="8"/>
  <c r="K53" i="8"/>
  <c r="I53" i="8"/>
  <c r="G53" i="8"/>
  <c r="L52" i="8"/>
  <c r="I52" i="8"/>
  <c r="G52" i="8"/>
  <c r="E52" i="8"/>
  <c r="L51" i="8"/>
  <c r="K51" i="8"/>
  <c r="I51" i="8"/>
  <c r="G51" i="8"/>
  <c r="E51" i="8"/>
  <c r="P55" i="8"/>
  <c r="Q55" i="8"/>
  <c r="L50" i="8"/>
  <c r="K50" i="8"/>
  <c r="I50" i="8"/>
  <c r="G50" i="8"/>
  <c r="E50" i="8"/>
  <c r="L33" i="8"/>
  <c r="K33" i="8"/>
  <c r="I33" i="8"/>
  <c r="G33" i="8"/>
  <c r="E33" i="8"/>
  <c r="L32" i="8"/>
  <c r="K32" i="8"/>
  <c r="I32" i="8"/>
  <c r="G32" i="8"/>
  <c r="E32" i="8"/>
  <c r="L31" i="8"/>
  <c r="K31" i="8"/>
  <c r="I31" i="8"/>
  <c r="G31" i="8"/>
  <c r="E31" i="8"/>
  <c r="L30" i="8"/>
  <c r="K30" i="8"/>
  <c r="I30" i="8"/>
  <c r="G30" i="8"/>
  <c r="E30" i="8"/>
  <c r="P34" i="8"/>
  <c r="Q34" i="8"/>
  <c r="L29" i="8"/>
  <c r="K29" i="8"/>
  <c r="I29" i="8"/>
  <c r="G29" i="8"/>
  <c r="E29" i="8"/>
  <c r="L46" i="8"/>
  <c r="K46" i="8"/>
  <c r="I46" i="8"/>
  <c r="G46" i="8"/>
  <c r="E46" i="8"/>
  <c r="L45" i="8"/>
  <c r="K45" i="8"/>
  <c r="I45" i="8"/>
  <c r="G45" i="8"/>
  <c r="E45" i="8"/>
  <c r="L44" i="8"/>
  <c r="K44" i="8"/>
  <c r="I44" i="8"/>
  <c r="G44" i="8"/>
  <c r="E44" i="8"/>
  <c r="P48" i="8"/>
  <c r="Q48" i="8"/>
  <c r="L43" i="8"/>
  <c r="K43" i="8"/>
  <c r="I43" i="8"/>
  <c r="G43" i="8"/>
  <c r="E43" i="8"/>
  <c r="L62" i="8"/>
  <c r="I62" i="8"/>
  <c r="L61" i="8"/>
  <c r="I61" i="8"/>
  <c r="G61" i="8"/>
  <c r="E61" i="8"/>
  <c r="L60" i="8"/>
  <c r="K60" i="8"/>
  <c r="I60" i="8"/>
  <c r="G60" i="8"/>
  <c r="E60" i="8"/>
  <c r="L59" i="8"/>
  <c r="K59" i="8"/>
  <c r="G59" i="8"/>
  <c r="E59" i="8"/>
  <c r="L58" i="8"/>
  <c r="K58" i="8"/>
  <c r="I58" i="8"/>
  <c r="G58" i="8"/>
  <c r="E58" i="8"/>
  <c r="P62" i="8"/>
  <c r="Q62" i="8"/>
  <c r="L57" i="8"/>
  <c r="K57" i="8"/>
  <c r="I57" i="8"/>
  <c r="G57" i="8"/>
  <c r="E57" i="8"/>
  <c r="L69" i="8"/>
  <c r="K69" i="8"/>
  <c r="I69" i="8"/>
  <c r="G69" i="8"/>
  <c r="E69" i="8"/>
  <c r="L68" i="8"/>
  <c r="K68" i="8"/>
  <c r="I68" i="8"/>
  <c r="G68" i="8"/>
  <c r="L67" i="8"/>
  <c r="K67" i="8"/>
  <c r="I67" i="8"/>
  <c r="E67" i="8"/>
  <c r="L66" i="8"/>
  <c r="K66" i="8"/>
  <c r="G66" i="8"/>
  <c r="E66" i="8"/>
  <c r="L65" i="8"/>
  <c r="I65" i="8"/>
  <c r="G65" i="8"/>
  <c r="E65" i="8"/>
  <c r="P69" i="8"/>
  <c r="Q69" i="8"/>
  <c r="L64" i="8"/>
  <c r="K64" i="8"/>
  <c r="I64" i="8"/>
  <c r="G64" i="8"/>
  <c r="E64" i="8"/>
  <c r="L41" i="8"/>
  <c r="K41" i="8"/>
  <c r="I41" i="8"/>
  <c r="G41" i="8"/>
  <c r="E41" i="8"/>
  <c r="L40" i="8"/>
  <c r="I40" i="8"/>
  <c r="G40" i="8"/>
  <c r="E40" i="8"/>
  <c r="L39" i="8"/>
  <c r="K39" i="8"/>
  <c r="I39" i="8"/>
  <c r="G39" i="8"/>
  <c r="L38" i="8"/>
  <c r="K38" i="8"/>
  <c r="I38" i="8"/>
  <c r="G38" i="8"/>
  <c r="E38" i="8"/>
  <c r="L37" i="8"/>
  <c r="G37" i="8"/>
  <c r="E37" i="8"/>
  <c r="P41" i="8"/>
  <c r="Q41" i="8"/>
  <c r="L36" i="8"/>
  <c r="K36" i="8"/>
  <c r="I36" i="8"/>
  <c r="E36" i="8"/>
  <c r="L13" i="8"/>
  <c r="K13" i="8"/>
  <c r="I13" i="8"/>
  <c r="G13" i="8"/>
  <c r="E13" i="8"/>
  <c r="L12" i="8"/>
  <c r="K12" i="8"/>
  <c r="I12" i="8"/>
  <c r="G12" i="8"/>
  <c r="E12" i="8"/>
  <c r="P11" i="8"/>
  <c r="L11" i="8"/>
  <c r="K11" i="8"/>
  <c r="I11" i="8"/>
  <c r="G11" i="8"/>
  <c r="E11" i="8"/>
  <c r="P10" i="8"/>
  <c r="L10" i="8"/>
  <c r="K10" i="8"/>
  <c r="I10" i="8"/>
  <c r="G10" i="8"/>
  <c r="E10" i="8"/>
  <c r="P9" i="8"/>
  <c r="L9" i="8"/>
  <c r="K9" i="8"/>
  <c r="I9" i="8"/>
  <c r="G9" i="8"/>
  <c r="E9" i="8"/>
  <c r="P8" i="8"/>
  <c r="P13" i="8"/>
  <c r="Q13" i="8"/>
  <c r="R13" i="8"/>
  <c r="L8" i="8"/>
  <c r="M8" i="8"/>
  <c r="K8" i="8"/>
  <c r="I8" i="8"/>
  <c r="G8" i="8"/>
  <c r="E8" i="8"/>
  <c r="L62" i="1"/>
  <c r="K69" i="1"/>
  <c r="K68" i="1"/>
  <c r="K67" i="1"/>
  <c r="K66" i="1"/>
  <c r="K65" i="1"/>
  <c r="K64" i="1"/>
  <c r="K62" i="1"/>
  <c r="K61" i="1"/>
  <c r="K60" i="1"/>
  <c r="K59" i="1"/>
  <c r="K58" i="1"/>
  <c r="K57" i="1"/>
  <c r="K55" i="1"/>
  <c r="K54" i="1"/>
  <c r="K53" i="1"/>
  <c r="K52" i="1"/>
  <c r="K51" i="1"/>
  <c r="K50" i="1"/>
  <c r="K18" i="1"/>
  <c r="K17" i="1"/>
  <c r="K16" i="1"/>
  <c r="K15" i="1"/>
  <c r="K47" i="1"/>
  <c r="K46" i="1"/>
  <c r="K45" i="1"/>
  <c r="K43" i="1"/>
  <c r="K33" i="1"/>
  <c r="K31" i="1"/>
  <c r="K30" i="1"/>
  <c r="K29" i="1"/>
  <c r="K36" i="1"/>
  <c r="K26" i="1"/>
  <c r="K25" i="1"/>
  <c r="K24" i="1"/>
  <c r="K22" i="1"/>
  <c r="I69" i="1"/>
  <c r="I68" i="1"/>
  <c r="I67" i="1"/>
  <c r="I66" i="1"/>
  <c r="I65" i="1"/>
  <c r="I64" i="1"/>
  <c r="I62" i="1"/>
  <c r="I61" i="1"/>
  <c r="I60" i="1"/>
  <c r="I59" i="1"/>
  <c r="I58" i="1"/>
  <c r="I57" i="1"/>
  <c r="I55" i="1"/>
  <c r="I54" i="1"/>
  <c r="I53" i="1"/>
  <c r="I52" i="1"/>
  <c r="I51" i="1"/>
  <c r="I50" i="1"/>
  <c r="I17" i="1"/>
  <c r="I16" i="1"/>
  <c r="I15" i="1"/>
  <c r="I47" i="1"/>
  <c r="I46" i="1"/>
  <c r="I45" i="1"/>
  <c r="I44" i="1"/>
  <c r="I32" i="1"/>
  <c r="I31" i="1"/>
  <c r="I30" i="1"/>
  <c r="I29" i="1"/>
  <c r="I36" i="1"/>
  <c r="I26" i="1"/>
  <c r="I25" i="1"/>
  <c r="I24" i="1"/>
  <c r="I23" i="1"/>
  <c r="G69" i="1"/>
  <c r="G68" i="1"/>
  <c r="G67" i="1"/>
  <c r="G66" i="1"/>
  <c r="G65" i="1"/>
  <c r="G64" i="1"/>
  <c r="G62" i="1"/>
  <c r="G61" i="1"/>
  <c r="G60" i="1"/>
  <c r="G59" i="1"/>
  <c r="G58" i="1"/>
  <c r="G57" i="1"/>
  <c r="G55" i="1"/>
  <c r="G54" i="1"/>
  <c r="G53" i="1"/>
  <c r="G52" i="1"/>
  <c r="G51" i="1"/>
  <c r="G50" i="1"/>
  <c r="G17" i="1"/>
  <c r="G16" i="1"/>
  <c r="G15" i="1"/>
  <c r="G46" i="1"/>
  <c r="G45" i="1"/>
  <c r="G44" i="1"/>
  <c r="G43" i="1"/>
  <c r="G33" i="1"/>
  <c r="G32" i="1"/>
  <c r="G31" i="1"/>
  <c r="G29" i="1"/>
  <c r="G36" i="1"/>
  <c r="G25" i="1"/>
  <c r="G24" i="1"/>
  <c r="G23" i="1"/>
  <c r="G22" i="1"/>
  <c r="E64" i="1"/>
  <c r="E69" i="1"/>
  <c r="E68" i="1"/>
  <c r="E67" i="1"/>
  <c r="E66" i="1"/>
  <c r="E65" i="1"/>
  <c r="E62" i="1"/>
  <c r="E61" i="1"/>
  <c r="E60" i="1"/>
  <c r="E59" i="1"/>
  <c r="E58" i="1"/>
  <c r="E57" i="1"/>
  <c r="E55" i="1"/>
  <c r="E54" i="1"/>
  <c r="E53" i="1"/>
  <c r="E52" i="1"/>
  <c r="E51" i="1"/>
  <c r="E50" i="1"/>
  <c r="E17" i="1"/>
  <c r="E16" i="1"/>
  <c r="E15" i="1"/>
  <c r="E47" i="1"/>
  <c r="E45" i="1"/>
  <c r="E44" i="1"/>
  <c r="E43" i="1"/>
  <c r="E33" i="1"/>
  <c r="E32" i="1"/>
  <c r="E30" i="1"/>
  <c r="E29" i="1"/>
  <c r="E36" i="1"/>
  <c r="E23" i="1"/>
  <c r="E24" i="1"/>
  <c r="E25" i="1"/>
  <c r="L27" i="3"/>
  <c r="K13" i="3"/>
  <c r="K12" i="3"/>
  <c r="K10" i="3"/>
  <c r="K9" i="3"/>
  <c r="K19" i="3"/>
  <c r="K18" i="3"/>
  <c r="K17" i="3"/>
  <c r="K16" i="3"/>
  <c r="K27" i="3"/>
  <c r="K25" i="3"/>
  <c r="K24" i="3"/>
  <c r="K23" i="3"/>
  <c r="I13" i="3"/>
  <c r="I12" i="3"/>
  <c r="I10" i="3"/>
  <c r="I9" i="3"/>
  <c r="I19" i="3"/>
  <c r="I18" i="3"/>
  <c r="I17" i="3"/>
  <c r="I16" i="3"/>
  <c r="I27" i="3"/>
  <c r="I24" i="3"/>
  <c r="I23" i="3"/>
  <c r="G13" i="3"/>
  <c r="G12" i="3"/>
  <c r="G11" i="3"/>
  <c r="G9" i="3"/>
  <c r="G19" i="3"/>
  <c r="G18" i="3"/>
  <c r="G17" i="3"/>
  <c r="G16" i="3"/>
  <c r="G27" i="3"/>
  <c r="G26" i="3"/>
  <c r="G24" i="3"/>
  <c r="G23" i="3"/>
  <c r="E13" i="3"/>
  <c r="E11" i="3"/>
  <c r="E10" i="3"/>
  <c r="E9" i="3"/>
  <c r="E19" i="3"/>
  <c r="L34" i="2"/>
  <c r="L19" i="2"/>
  <c r="L20" i="2"/>
  <c r="K34" i="2"/>
  <c r="K33" i="2"/>
  <c r="K32" i="2"/>
  <c r="K31" i="2"/>
  <c r="K30" i="2"/>
  <c r="K29" i="2"/>
  <c r="K27" i="2"/>
  <c r="K26" i="2"/>
  <c r="K25" i="2"/>
  <c r="K24" i="2"/>
  <c r="K23" i="2"/>
  <c r="K22" i="2"/>
  <c r="K20" i="2"/>
  <c r="K19" i="2"/>
  <c r="K18" i="2"/>
  <c r="K17" i="2"/>
  <c r="K16" i="2"/>
  <c r="K15" i="2"/>
  <c r="I34" i="2"/>
  <c r="I33" i="2"/>
  <c r="I32" i="2"/>
  <c r="I31" i="2"/>
  <c r="I30" i="2"/>
  <c r="I29" i="2"/>
  <c r="I27" i="2"/>
  <c r="I26" i="2"/>
  <c r="I25" i="2"/>
  <c r="I24" i="2"/>
  <c r="I23" i="2"/>
  <c r="I22" i="2"/>
  <c r="I20" i="2"/>
  <c r="I19" i="2"/>
  <c r="I18" i="2"/>
  <c r="I17" i="2"/>
  <c r="I16" i="2"/>
  <c r="I15" i="2"/>
  <c r="G34" i="2"/>
  <c r="G33" i="2"/>
  <c r="G32" i="2"/>
  <c r="G31" i="2"/>
  <c r="G30" i="2"/>
  <c r="G29" i="2"/>
  <c r="G27" i="2"/>
  <c r="G26" i="2"/>
  <c r="G25" i="2"/>
  <c r="G24" i="2"/>
  <c r="G23" i="2"/>
  <c r="G22" i="2"/>
  <c r="G20" i="2"/>
  <c r="G19" i="2"/>
  <c r="G18" i="2"/>
  <c r="G17" i="2"/>
  <c r="G16" i="2"/>
  <c r="G15" i="2"/>
  <c r="E34" i="2"/>
  <c r="E33" i="2"/>
  <c r="E32" i="2"/>
  <c r="E31" i="2"/>
  <c r="E30" i="2"/>
  <c r="E29" i="2"/>
  <c r="E27" i="2"/>
  <c r="E26" i="2"/>
  <c r="E25" i="2"/>
  <c r="E24" i="2"/>
  <c r="E23" i="2"/>
  <c r="E22" i="2"/>
  <c r="E19" i="2"/>
  <c r="E20" i="2"/>
  <c r="L18" i="1"/>
  <c r="L17" i="1"/>
  <c r="L16" i="1"/>
  <c r="P20" i="1"/>
  <c r="Q20" i="1"/>
  <c r="L15" i="1"/>
  <c r="L47" i="1"/>
  <c r="L46" i="1"/>
  <c r="L45" i="1"/>
  <c r="L44" i="1"/>
  <c r="P48" i="1"/>
  <c r="Q48" i="1"/>
  <c r="L43" i="1"/>
  <c r="L50" i="1"/>
  <c r="L51" i="1"/>
  <c r="L52" i="1"/>
  <c r="L53" i="1"/>
  <c r="L54" i="1"/>
  <c r="L55" i="1"/>
  <c r="P55" i="1"/>
  <c r="Q55" i="1"/>
  <c r="L57" i="1"/>
  <c r="L58" i="1"/>
  <c r="L59" i="1"/>
  <c r="L60" i="1"/>
  <c r="L61" i="1"/>
  <c r="P62" i="1"/>
  <c r="Q62" i="1"/>
  <c r="L19" i="5"/>
  <c r="E32" i="5"/>
  <c r="L33" i="2"/>
  <c r="P32" i="2"/>
  <c r="L32" i="2"/>
  <c r="P31" i="2"/>
  <c r="L31" i="2"/>
  <c r="P30" i="2"/>
  <c r="L30" i="2"/>
  <c r="P29" i="2"/>
  <c r="L29" i="2"/>
  <c r="L36" i="1"/>
  <c r="L33" i="1"/>
  <c r="L32" i="1"/>
  <c r="L31" i="1"/>
  <c r="L30" i="1"/>
  <c r="L29" i="1"/>
  <c r="L18" i="5"/>
  <c r="E18" i="5"/>
  <c r="L17" i="5"/>
  <c r="E17" i="5"/>
  <c r="P11" i="5"/>
  <c r="P10" i="5"/>
  <c r="P9" i="5"/>
  <c r="P8" i="5"/>
  <c r="P13" i="5"/>
  <c r="Q13" i="5"/>
  <c r="L27" i="2"/>
  <c r="L32" i="5"/>
  <c r="L31" i="5"/>
  <c r="E31" i="5"/>
  <c r="L30" i="5"/>
  <c r="E30" i="5"/>
  <c r="L29" i="5"/>
  <c r="E29" i="5"/>
  <c r="L13" i="3"/>
  <c r="L12" i="3"/>
  <c r="L11" i="3"/>
  <c r="L10" i="3"/>
  <c r="L9" i="3"/>
  <c r="L18" i="2"/>
  <c r="E18" i="2"/>
  <c r="L17" i="2"/>
  <c r="E17" i="2"/>
  <c r="L16" i="2"/>
  <c r="E16" i="2"/>
  <c r="L15" i="2"/>
  <c r="E15" i="2"/>
  <c r="L26" i="1"/>
  <c r="L25" i="1"/>
  <c r="L24" i="1"/>
  <c r="L23" i="1"/>
  <c r="L22" i="1"/>
  <c r="E22" i="1"/>
  <c r="E71" i="1"/>
  <c r="G71" i="1"/>
  <c r="I71" i="1"/>
  <c r="K71" i="1"/>
  <c r="L71" i="1"/>
  <c r="E72" i="1"/>
  <c r="G72" i="1"/>
  <c r="I72" i="1"/>
  <c r="K72" i="1"/>
  <c r="L72" i="1"/>
  <c r="E73" i="1"/>
  <c r="G73" i="1"/>
  <c r="I73" i="1"/>
  <c r="K73" i="1"/>
  <c r="L73" i="1"/>
  <c r="E74" i="1"/>
  <c r="G74" i="1"/>
  <c r="I74" i="1"/>
  <c r="K74" i="1"/>
  <c r="L74" i="1"/>
  <c r="E75" i="1"/>
  <c r="G75" i="1"/>
  <c r="I75" i="1"/>
  <c r="K75" i="1"/>
  <c r="L75" i="1"/>
  <c r="E76" i="1"/>
  <c r="G76" i="1"/>
  <c r="I76" i="1"/>
  <c r="K76" i="1"/>
  <c r="L76" i="1"/>
  <c r="L13" i="2"/>
  <c r="K13" i="2"/>
  <c r="I13" i="2"/>
  <c r="G13" i="2"/>
  <c r="E13" i="2"/>
  <c r="L12" i="2"/>
  <c r="K12" i="2"/>
  <c r="I12" i="2"/>
  <c r="G12" i="2"/>
  <c r="E12" i="2"/>
  <c r="L11" i="2"/>
  <c r="K11" i="2"/>
  <c r="I11" i="2"/>
  <c r="G11" i="2"/>
  <c r="E11" i="2"/>
  <c r="L10" i="2"/>
  <c r="K10" i="2"/>
  <c r="I10" i="2"/>
  <c r="G10" i="2"/>
  <c r="E10" i="2"/>
  <c r="L9" i="2"/>
  <c r="K9" i="2"/>
  <c r="I9" i="2"/>
  <c r="G9" i="2"/>
  <c r="E9" i="2"/>
  <c r="L8" i="2"/>
  <c r="K8" i="2"/>
  <c r="I8" i="2"/>
  <c r="G8" i="2"/>
  <c r="E8" i="2"/>
  <c r="L26" i="2"/>
  <c r="L25" i="2"/>
  <c r="L24" i="2"/>
  <c r="L23" i="2"/>
  <c r="L22" i="2"/>
  <c r="K42" i="5"/>
  <c r="K41" i="5"/>
  <c r="K40" i="5"/>
  <c r="K39" i="5"/>
  <c r="K38" i="5"/>
  <c r="I42" i="5"/>
  <c r="I41" i="5"/>
  <c r="I40" i="5"/>
  <c r="I39" i="5"/>
  <c r="I38" i="5"/>
  <c r="G42" i="5"/>
  <c r="G41" i="5"/>
  <c r="G40" i="5"/>
  <c r="G39" i="5"/>
  <c r="G38" i="5"/>
  <c r="E42" i="5"/>
  <c r="E41" i="5"/>
  <c r="E40" i="5"/>
  <c r="E39" i="5"/>
  <c r="E38" i="5"/>
  <c r="E22" i="5"/>
  <c r="K12" i="5"/>
  <c r="K11" i="5"/>
  <c r="K10" i="5"/>
  <c r="K9" i="5"/>
  <c r="K8" i="5"/>
  <c r="I12" i="5"/>
  <c r="I11" i="5"/>
  <c r="I10" i="5"/>
  <c r="I9" i="5"/>
  <c r="I8" i="5"/>
  <c r="G12" i="5"/>
  <c r="G11" i="5"/>
  <c r="G10" i="5"/>
  <c r="G9" i="5"/>
  <c r="G8" i="5"/>
  <c r="E8" i="5"/>
  <c r="E18" i="3"/>
  <c r="E17" i="3"/>
  <c r="E16" i="3"/>
  <c r="E26" i="3"/>
  <c r="E25" i="3"/>
  <c r="E24" i="3"/>
  <c r="E23" i="3"/>
  <c r="L68" i="1"/>
  <c r="L69" i="1"/>
  <c r="K13" i="1"/>
  <c r="K12" i="1"/>
  <c r="K11" i="1"/>
  <c r="K10" i="1"/>
  <c r="K9" i="1"/>
  <c r="K8" i="1"/>
  <c r="I13" i="1"/>
  <c r="I12" i="1"/>
  <c r="I11" i="1"/>
  <c r="I10" i="1"/>
  <c r="I9" i="1"/>
  <c r="I8" i="1"/>
  <c r="G13" i="1"/>
  <c r="G12" i="1"/>
  <c r="G11" i="1"/>
  <c r="G10" i="1"/>
  <c r="G9" i="1"/>
  <c r="G8" i="1"/>
  <c r="E10" i="1"/>
  <c r="E9" i="1"/>
  <c r="E13" i="1"/>
  <c r="E12" i="1"/>
  <c r="E11" i="1"/>
  <c r="E8" i="1"/>
  <c r="P8" i="1"/>
  <c r="L13" i="1"/>
  <c r="L12" i="1"/>
  <c r="P11" i="1"/>
  <c r="L11" i="1"/>
  <c r="P10" i="1"/>
  <c r="L10" i="1"/>
  <c r="P9" i="1"/>
  <c r="L9" i="1"/>
  <c r="L8" i="1"/>
  <c r="L16" i="5"/>
  <c r="L15" i="5"/>
  <c r="E10" i="5"/>
  <c r="E11" i="5"/>
  <c r="E12" i="5"/>
  <c r="E9" i="5"/>
  <c r="L42" i="5"/>
  <c r="P41" i="5"/>
  <c r="L41" i="5"/>
  <c r="P40" i="5"/>
  <c r="L40" i="5"/>
  <c r="P39" i="5"/>
  <c r="L39" i="5"/>
  <c r="P38" i="5"/>
  <c r="P43" i="5"/>
  <c r="Q43" i="5"/>
  <c r="L38" i="5"/>
  <c r="L22" i="5"/>
  <c r="L67" i="1"/>
  <c r="L66" i="1"/>
  <c r="L65" i="1"/>
  <c r="L64" i="1"/>
  <c r="L26" i="3"/>
  <c r="L25" i="3"/>
  <c r="L24" i="3"/>
  <c r="L23" i="3"/>
  <c r="L19" i="3"/>
  <c r="L18" i="3"/>
  <c r="L17" i="3"/>
  <c r="L16" i="3"/>
  <c r="L25" i="5"/>
  <c r="L26" i="5"/>
  <c r="L11" i="5"/>
  <c r="L12" i="5"/>
  <c r="L10" i="5"/>
  <c r="L9" i="5"/>
  <c r="L8" i="5"/>
  <c r="L24" i="5"/>
  <c r="L23" i="5"/>
  <c r="P11" i="2"/>
  <c r="P10" i="2"/>
  <c r="P9" i="2"/>
  <c r="P8" i="2"/>
  <c r="P34" i="5"/>
  <c r="Q34" i="5"/>
  <c r="M23" i="5"/>
  <c r="P20" i="5"/>
  <c r="Q20" i="5"/>
  <c r="M11" i="5"/>
  <c r="P27" i="5"/>
  <c r="Q27" i="5"/>
  <c r="M26" i="5"/>
  <c r="M25" i="5"/>
  <c r="M41" i="5"/>
  <c r="M24" i="5"/>
  <c r="M42" i="5"/>
  <c r="M22" i="5"/>
  <c r="M10" i="5"/>
  <c r="M38" i="5"/>
  <c r="M15" i="5"/>
  <c r="M17" i="5"/>
  <c r="M39" i="5"/>
  <c r="M12" i="5"/>
  <c r="M29" i="5"/>
  <c r="M16" i="5"/>
  <c r="M30" i="5"/>
  <c r="M9" i="5"/>
  <c r="M31" i="5"/>
  <c r="M8" i="5"/>
  <c r="M18" i="5"/>
  <c r="M32" i="5"/>
  <c r="M40" i="5"/>
  <c r="M19" i="5"/>
  <c r="P34" i="1"/>
  <c r="Q34" i="1"/>
  <c r="P41" i="1"/>
  <c r="Q41" i="1"/>
  <c r="P13" i="2"/>
  <c r="Q13" i="2"/>
  <c r="P13" i="1"/>
  <c r="Q13" i="1"/>
  <c r="P76" i="1"/>
  <c r="Q76" i="1"/>
  <c r="P27" i="2"/>
  <c r="Q27" i="2"/>
  <c r="P27" i="1"/>
  <c r="Q27" i="1"/>
  <c r="P69" i="1"/>
  <c r="Q69" i="1"/>
  <c r="P34" i="2"/>
  <c r="Q34" i="2"/>
  <c r="P20" i="2"/>
  <c r="Q20" i="2"/>
  <c r="M30" i="2"/>
  <c r="M13" i="2"/>
  <c r="M69" i="1"/>
  <c r="M33" i="1"/>
  <c r="M66" i="1"/>
  <c r="M24" i="1"/>
  <c r="M22" i="1"/>
  <c r="M31" i="1"/>
  <c r="M13" i="1"/>
  <c r="M71" i="1"/>
  <c r="M10" i="1"/>
  <c r="M73" i="1"/>
  <c r="M68" i="1"/>
  <c r="M74" i="1"/>
  <c r="M29" i="1"/>
  <c r="M32" i="1"/>
  <c r="M12" i="1"/>
  <c r="M11" i="1"/>
  <c r="M65" i="1"/>
  <c r="M67" i="1"/>
  <c r="M76" i="1"/>
  <c r="M8" i="1"/>
  <c r="M26" i="1"/>
  <c r="M72" i="1"/>
  <c r="M25" i="1"/>
  <c r="M64" i="1"/>
  <c r="M9" i="1"/>
  <c r="M23" i="1"/>
  <c r="M75" i="1"/>
  <c r="M30" i="1"/>
  <c r="M36" i="1"/>
  <c r="M16" i="2"/>
  <c r="M22" i="2"/>
  <c r="M31" i="2"/>
  <c r="M24" i="2"/>
  <c r="M9" i="2"/>
  <c r="M8" i="2"/>
  <c r="M18" i="2"/>
  <c r="M10" i="2"/>
  <c r="M32" i="2"/>
  <c r="M17" i="2"/>
  <c r="M29" i="2"/>
  <c r="M15" i="2"/>
  <c r="M27" i="2"/>
  <c r="M12" i="2"/>
  <c r="M33" i="2"/>
  <c r="M23" i="2"/>
  <c r="M26" i="2"/>
  <c r="M25" i="2"/>
  <c r="M11" i="2"/>
  <c r="R43" i="5"/>
  <c r="R34" i="5"/>
  <c r="R27" i="5"/>
  <c r="R13" i="5"/>
  <c r="R20" i="5"/>
  <c r="R27" i="1"/>
  <c r="R41" i="1"/>
  <c r="R76" i="1"/>
  <c r="R34" i="1"/>
  <c r="R69" i="1"/>
  <c r="R13" i="1"/>
  <c r="R13" i="2"/>
  <c r="R20" i="2"/>
  <c r="R27" i="2"/>
  <c r="R34" i="2"/>
  <c r="M9" i="9"/>
  <c r="M10" i="9"/>
  <c r="M11" i="9"/>
  <c r="M12" i="9"/>
  <c r="M13" i="9"/>
  <c r="M29" i="9"/>
  <c r="R34" i="9"/>
  <c r="M30" i="9"/>
  <c r="M31" i="9"/>
  <c r="M32" i="9"/>
  <c r="M33" i="9"/>
  <c r="M34" i="9"/>
  <c r="M71" i="9"/>
  <c r="R76" i="9"/>
  <c r="M72" i="9"/>
  <c r="M73" i="9"/>
  <c r="M74" i="9"/>
  <c r="M75" i="9"/>
  <c r="M76" i="9"/>
  <c r="M43" i="9"/>
  <c r="R48" i="9"/>
  <c r="M44" i="9"/>
  <c r="M45" i="9"/>
  <c r="M46" i="9"/>
  <c r="M47" i="9"/>
  <c r="M57" i="9"/>
  <c r="R62" i="9"/>
  <c r="M58" i="9"/>
  <c r="M59" i="9"/>
  <c r="M60" i="9"/>
  <c r="M61" i="9"/>
  <c r="M50" i="9"/>
  <c r="R55" i="9"/>
  <c r="M51" i="9"/>
  <c r="M52" i="9"/>
  <c r="M53" i="9"/>
  <c r="M54" i="9"/>
  <c r="M55" i="9"/>
  <c r="M22" i="9"/>
  <c r="R27" i="9"/>
  <c r="M23" i="9"/>
  <c r="M24" i="9"/>
  <c r="M25" i="9"/>
  <c r="M26" i="9"/>
  <c r="M36" i="9"/>
  <c r="R41" i="9"/>
  <c r="M37" i="9"/>
  <c r="M38" i="9"/>
  <c r="M39" i="9"/>
  <c r="M40" i="9"/>
  <c r="M15" i="9"/>
  <c r="R20" i="9"/>
  <c r="M16" i="9"/>
  <c r="M17" i="9"/>
  <c r="M18" i="9"/>
  <c r="M19" i="9"/>
  <c r="M78" i="9"/>
  <c r="R83" i="9"/>
  <c r="M79" i="9"/>
  <c r="M80" i="9"/>
  <c r="M81" i="9"/>
  <c r="M82" i="9"/>
  <c r="M83" i="9"/>
  <c r="M9" i="8"/>
  <c r="M10" i="8"/>
  <c r="M11" i="8"/>
  <c r="M12" i="8"/>
  <c r="M13" i="8"/>
  <c r="M36" i="8"/>
  <c r="R41" i="8"/>
  <c r="M37" i="8"/>
  <c r="M38" i="8"/>
  <c r="M39" i="8"/>
  <c r="M40" i="8"/>
  <c r="M41" i="8"/>
  <c r="M64" i="8"/>
  <c r="R69" i="8"/>
  <c r="M65" i="8"/>
  <c r="M66" i="8"/>
  <c r="M67" i="8"/>
  <c r="M68" i="8"/>
  <c r="M69" i="8"/>
  <c r="M57" i="8"/>
  <c r="R62" i="8"/>
  <c r="M58" i="8"/>
  <c r="M59" i="8"/>
  <c r="M60" i="8"/>
  <c r="M61" i="8"/>
  <c r="M43" i="8"/>
  <c r="R48" i="8"/>
  <c r="M44" i="8"/>
  <c r="M45" i="8"/>
  <c r="M46" i="8"/>
  <c r="M29" i="8"/>
  <c r="R34" i="8"/>
  <c r="M30" i="8"/>
  <c r="M31" i="8"/>
  <c r="M32" i="8"/>
  <c r="M33" i="8"/>
  <c r="M50" i="8"/>
  <c r="R55" i="8"/>
  <c r="M51" i="8"/>
  <c r="M52" i="8"/>
  <c r="M53" i="8"/>
  <c r="M54" i="8"/>
  <c r="M22" i="8"/>
  <c r="R27" i="8"/>
  <c r="M23" i="8"/>
  <c r="M24" i="8"/>
  <c r="M25" i="8"/>
  <c r="M26" i="8"/>
  <c r="M27" i="8"/>
  <c r="M71" i="8"/>
  <c r="R76" i="8"/>
  <c r="M72" i="8"/>
  <c r="M73" i="8"/>
  <c r="M74" i="8"/>
  <c r="M75" i="8"/>
  <c r="M79" i="8"/>
  <c r="R84" i="8"/>
  <c r="M80" i="8"/>
  <c r="M81" i="8"/>
  <c r="M82" i="8"/>
  <c r="M83" i="8"/>
  <c r="M84" i="8"/>
  <c r="R55" i="1"/>
  <c r="R62" i="1"/>
  <c r="M50" i="1"/>
  <c r="M51" i="1"/>
  <c r="M52" i="1"/>
  <c r="M53" i="1"/>
  <c r="M54" i="1"/>
  <c r="M55" i="1"/>
  <c r="M57" i="1"/>
  <c r="M58" i="1"/>
  <c r="M59" i="1"/>
  <c r="M60" i="1"/>
  <c r="M61" i="1"/>
  <c r="M43" i="1"/>
  <c r="R48" i="1"/>
  <c r="M44" i="1"/>
  <c r="M45" i="1"/>
  <c r="M46" i="1"/>
  <c r="M47" i="1"/>
  <c r="M15" i="1"/>
  <c r="R20" i="1"/>
  <c r="M16" i="1"/>
  <c r="M17" i="1"/>
  <c r="M18" i="1"/>
  <c r="M64" i="9"/>
  <c r="R69" i="9"/>
  <c r="M65" i="9"/>
  <c r="M15" i="8"/>
  <c r="R20" i="8"/>
  <c r="M16" i="8"/>
  <c r="M17" i="8"/>
  <c r="M18" i="8"/>
  <c r="M19" i="8"/>
  <c r="M20" i="9"/>
  <c r="M62" i="8"/>
  <c r="G68" i="9"/>
  <c r="G67" i="9"/>
  <c r="G66" i="9"/>
  <c r="M66" i="9"/>
  <c r="M67" i="9"/>
  <c r="M68" i="9"/>
  <c r="M41" i="9"/>
  <c r="M37" i="1"/>
  <c r="M38" i="1"/>
  <c r="M39" i="1"/>
  <c r="M19" i="1"/>
  <c r="P28" i="3" l="1"/>
  <c r="Q28" i="3" s="1"/>
  <c r="P21" i="3"/>
  <c r="Q21" i="3" s="1"/>
  <c r="M16" i="3"/>
  <c r="M27" i="3"/>
  <c r="M24" i="3"/>
  <c r="M26" i="3"/>
  <c r="M9" i="3"/>
  <c r="M11" i="3"/>
  <c r="M17" i="3"/>
  <c r="M18" i="3"/>
  <c r="M12" i="3"/>
  <c r="M23" i="3"/>
  <c r="M25" i="3"/>
  <c r="M10" i="3"/>
  <c r="M19" i="3"/>
  <c r="M13" i="3"/>
  <c r="R14" i="3" l="1"/>
  <c r="R21" i="3"/>
  <c r="R28" i="3"/>
</calcChain>
</file>

<file path=xl/sharedStrings.xml><?xml version="1.0" encoding="utf-8"?>
<sst xmlns="http://schemas.openxmlformats.org/spreadsheetml/2006/main" count="695" uniqueCount="252">
  <si>
    <t>Name</t>
  </si>
  <si>
    <t>Club</t>
  </si>
  <si>
    <t>Vault</t>
  </si>
  <si>
    <t>Bars</t>
  </si>
  <si>
    <t>Beam</t>
  </si>
  <si>
    <t>Floor</t>
  </si>
  <si>
    <t>Total</t>
  </si>
  <si>
    <t>POSn</t>
  </si>
  <si>
    <t>FIG</t>
  </si>
  <si>
    <t xml:space="preserve">WEST MIDLANDS REGIONAL TEAMS </t>
  </si>
  <si>
    <t>Classic Challenge Bronze</t>
  </si>
  <si>
    <t>Classic Challenge Silver</t>
  </si>
  <si>
    <t>Classic Challenge Gold</t>
  </si>
  <si>
    <t>Classic Challenge Copper</t>
  </si>
  <si>
    <t>Classic Challenge Zinc</t>
  </si>
  <si>
    <t>6th November 2022</t>
  </si>
  <si>
    <t>5th and 6th November 2022</t>
  </si>
  <si>
    <t>1</t>
  </si>
  <si>
    <t>Baylee Belshaw</t>
  </si>
  <si>
    <t>Back 2 Back</t>
  </si>
  <si>
    <t>Tillie Broomhall</t>
  </si>
  <si>
    <t>3</t>
  </si>
  <si>
    <t>Darcy Viggars</t>
  </si>
  <si>
    <t>4</t>
  </si>
  <si>
    <t xml:space="preserve">Leila -May Stirzaker </t>
  </si>
  <si>
    <t>5</t>
  </si>
  <si>
    <t>Valentina Williamson</t>
  </si>
  <si>
    <t>6</t>
  </si>
  <si>
    <t>Miley-Rose Reaney</t>
  </si>
  <si>
    <t>Evie Lewis</t>
  </si>
  <si>
    <t xml:space="preserve">Birmingham Flames </t>
  </si>
  <si>
    <t>Eliza Evans</t>
  </si>
  <si>
    <t>9</t>
  </si>
  <si>
    <t>Phoenix  Millward</t>
  </si>
  <si>
    <t>Yumi Murray</t>
  </si>
  <si>
    <t>12</t>
  </si>
  <si>
    <t>Willow Wright</t>
  </si>
  <si>
    <t>Tabitha Jordan</t>
  </si>
  <si>
    <t xml:space="preserve">City of Worcester </t>
  </si>
  <si>
    <t>Isabella Hemmens</t>
  </si>
  <si>
    <t>Beau Swevels</t>
  </si>
  <si>
    <t>Emily Hunt</t>
  </si>
  <si>
    <t>17</t>
  </si>
  <si>
    <t>Sylvia Miller</t>
  </si>
  <si>
    <t>18</t>
  </si>
  <si>
    <t>Torra Hutchings</t>
  </si>
  <si>
    <t>19</t>
  </si>
  <si>
    <t>Annabel Flavell</t>
  </si>
  <si>
    <t>20</t>
  </si>
  <si>
    <t>Summer-Lea Price</t>
  </si>
  <si>
    <t>21</t>
  </si>
  <si>
    <t>Yifei Huang</t>
  </si>
  <si>
    <t>22</t>
  </si>
  <si>
    <t>Amelia Phillips</t>
  </si>
  <si>
    <t>23</t>
  </si>
  <si>
    <t>Holly Siarbawa</t>
  </si>
  <si>
    <t xml:space="preserve">Rugby </t>
  </si>
  <si>
    <t>24</t>
  </si>
  <si>
    <t>Aria Millington</t>
  </si>
  <si>
    <t>25</t>
  </si>
  <si>
    <t xml:space="preserve">Autumn  Morris </t>
  </si>
  <si>
    <t>26</t>
  </si>
  <si>
    <t>Courtney Wright</t>
  </si>
  <si>
    <t>27</t>
  </si>
  <si>
    <t>Annabelle Squire</t>
  </si>
  <si>
    <t>28</t>
  </si>
  <si>
    <t>Isla Keay</t>
  </si>
  <si>
    <t>Ellie Savage</t>
  </si>
  <si>
    <t xml:space="preserve">Tamworth </t>
  </si>
  <si>
    <t>Sophie Gallagher</t>
  </si>
  <si>
    <t>53</t>
  </si>
  <si>
    <t>Isla Kirby</t>
  </si>
  <si>
    <t>54</t>
  </si>
  <si>
    <t>Nerissa Grzyk</t>
  </si>
  <si>
    <t>55</t>
  </si>
  <si>
    <t>Liberty Clamp</t>
  </si>
  <si>
    <t>Gracie Gilbert-Spencer</t>
  </si>
  <si>
    <t>58</t>
  </si>
  <si>
    <t>Lola Walker</t>
  </si>
  <si>
    <t>Park Wrekin 2</t>
  </si>
  <si>
    <t>59</t>
  </si>
  <si>
    <t>Jessica Brown</t>
  </si>
  <si>
    <t>Amelie Raisin</t>
  </si>
  <si>
    <t>Tori Noyce</t>
  </si>
  <si>
    <t>Park Wrekin 1</t>
  </si>
  <si>
    <t>Isla Howells</t>
  </si>
  <si>
    <t>65</t>
  </si>
  <si>
    <t>66</t>
  </si>
  <si>
    <t>Rosie Bell</t>
  </si>
  <si>
    <t>67</t>
  </si>
  <si>
    <t>Alyvia Smith</t>
  </si>
  <si>
    <t>68</t>
  </si>
  <si>
    <t>Chloe Storrer</t>
  </si>
  <si>
    <t>Hereford Sparks 1</t>
  </si>
  <si>
    <t>69</t>
  </si>
  <si>
    <t>Millie Lewis</t>
  </si>
  <si>
    <t>Phoebe Bartlett</t>
  </si>
  <si>
    <t>Isabel Sophia Gibbs</t>
  </si>
  <si>
    <t>Ruby Eversham</t>
  </si>
  <si>
    <t>Ella Cleworth</t>
  </si>
  <si>
    <t>74</t>
  </si>
  <si>
    <t>Megan Powell</t>
  </si>
  <si>
    <t>Hereford Sparks 2</t>
  </si>
  <si>
    <t>75</t>
  </si>
  <si>
    <t>Jessica Powell</t>
  </si>
  <si>
    <t>76</t>
  </si>
  <si>
    <t>Lucy Leach</t>
  </si>
  <si>
    <t>Emilia Green</t>
  </si>
  <si>
    <t>78</t>
  </si>
  <si>
    <t>Lucy Hodgson</t>
  </si>
  <si>
    <t>Marnie ashton</t>
  </si>
  <si>
    <t>Charlotte Dale</t>
  </si>
  <si>
    <t>Laney Anais Eddolls-Johnson</t>
  </si>
  <si>
    <t>Sophie Wain</t>
  </si>
  <si>
    <t>Isla Allen</t>
  </si>
  <si>
    <t>Evangeline Lymer</t>
  </si>
  <si>
    <t>34</t>
  </si>
  <si>
    <t>Rachael Sherlock</t>
  </si>
  <si>
    <t>35</t>
  </si>
  <si>
    <t>Ida Trakarnvuthikosol</t>
  </si>
  <si>
    <t>36</t>
  </si>
  <si>
    <t>Merryn Bird</t>
  </si>
  <si>
    <t>Grace Young</t>
  </si>
  <si>
    <t>Izabella White</t>
  </si>
  <si>
    <t>Safiyyah Shakoor</t>
  </si>
  <si>
    <t>40</t>
  </si>
  <si>
    <t>Kimii-Li Facey</t>
  </si>
  <si>
    <t>41</t>
  </si>
  <si>
    <t>Bethan Crisp</t>
  </si>
  <si>
    <t>Lily Flavell</t>
  </si>
  <si>
    <t>Harriett Carey</t>
  </si>
  <si>
    <t>Gracie Pouch</t>
  </si>
  <si>
    <t>Lacey  Hill</t>
  </si>
  <si>
    <t>Poppy Simpson</t>
  </si>
  <si>
    <t>47</t>
  </si>
  <si>
    <t>Emma Lockley</t>
  </si>
  <si>
    <t>48</t>
  </si>
  <si>
    <t>Erin Mcaulley</t>
  </si>
  <si>
    <t>49</t>
  </si>
  <si>
    <t>Amelia Hawker</t>
  </si>
  <si>
    <t>Sophie Siggers</t>
  </si>
  <si>
    <t>79</t>
  </si>
  <si>
    <t>Alia Reynolds</t>
  </si>
  <si>
    <t>Tamworth Red</t>
  </si>
  <si>
    <t>Beth Webb</t>
  </si>
  <si>
    <t>Honey O'Sullivan</t>
  </si>
  <si>
    <t>Willow Griffin</t>
  </si>
  <si>
    <t>Amelia Shepherd</t>
  </si>
  <si>
    <t>Evie Davies</t>
  </si>
  <si>
    <t>Tamworth Black</t>
  </si>
  <si>
    <t>85</t>
  </si>
  <si>
    <t>Jasmine Waterman</t>
  </si>
  <si>
    <t>Annie Mcgowan</t>
  </si>
  <si>
    <t>87</t>
  </si>
  <si>
    <t>Lulu Jewkes</t>
  </si>
  <si>
    <t>Ella Cowie</t>
  </si>
  <si>
    <t>89</t>
  </si>
  <si>
    <t>Leia Timmis</t>
  </si>
  <si>
    <t>Erin Snape</t>
  </si>
  <si>
    <t>Tilly Walton</t>
  </si>
  <si>
    <t>Phoebe Cook</t>
  </si>
  <si>
    <t>Mara Mullally</t>
  </si>
  <si>
    <t>95</t>
  </si>
  <si>
    <t>Isla Swinbourne</t>
  </si>
  <si>
    <t xml:space="preserve">Hereford Sparks </t>
  </si>
  <si>
    <t>Milana Parachomikaite</t>
  </si>
  <si>
    <t>Haf Rees</t>
  </si>
  <si>
    <t>Francesca Evans</t>
  </si>
  <si>
    <t>Jasmine Dytor</t>
  </si>
  <si>
    <t>Tizzy Beswick</t>
  </si>
  <si>
    <t>Jaymie Reyner-Corbett</t>
  </si>
  <si>
    <t>Helena Finc</t>
  </si>
  <si>
    <t>Skye Campbell</t>
  </si>
  <si>
    <t>Mabelle Dawson</t>
  </si>
  <si>
    <t>Chloe Allen</t>
  </si>
  <si>
    <t>8</t>
  </si>
  <si>
    <t>Hayley Rushton</t>
  </si>
  <si>
    <t>Laura Szabo</t>
  </si>
  <si>
    <t>Aneta Jansa</t>
  </si>
  <si>
    <t>Kate Greenwood</t>
  </si>
  <si>
    <t xml:space="preserve">Park Wrekin </t>
  </si>
  <si>
    <t>Anna Lewis</t>
  </si>
  <si>
    <t>Lily Dudley</t>
  </si>
  <si>
    <t>15</t>
  </si>
  <si>
    <t>Holly Saunders</t>
  </si>
  <si>
    <t>16</t>
  </si>
  <si>
    <t>Emily Casey</t>
  </si>
  <si>
    <t>Makayla Radbourne</t>
  </si>
  <si>
    <t>Jayrian Laing</t>
  </si>
  <si>
    <t>Aimee Clark</t>
  </si>
  <si>
    <t>Ruby Batchelor</t>
  </si>
  <si>
    <t>Jessica Turley</t>
  </si>
  <si>
    <t>Sydney Hughes</t>
  </si>
  <si>
    <t>Sasha Beddoe</t>
  </si>
  <si>
    <t>Ella Taylor</t>
  </si>
  <si>
    <t>Mia Head</t>
  </si>
  <si>
    <t>Millie Bell</t>
  </si>
  <si>
    <t>29</t>
  </si>
  <si>
    <t>Phoebe Seaton</t>
  </si>
  <si>
    <t>Kloida Ujika</t>
  </si>
  <si>
    <t>Orla Murray</t>
  </si>
  <si>
    <t>Natasha Mitchell</t>
  </si>
  <si>
    <t>Amalie Hughes</t>
  </si>
  <si>
    <t>Daisy Beale</t>
  </si>
  <si>
    <t>Melanie Hanson</t>
  </si>
  <si>
    <t>Laila Heaton</t>
  </si>
  <si>
    <t>Alexia Roberts</t>
  </si>
  <si>
    <t>Sophie Ragab</t>
  </si>
  <si>
    <t>Amelia Lees</t>
  </si>
  <si>
    <t>Poppy O'Sullivan</t>
  </si>
  <si>
    <t>Aimee Hooper</t>
  </si>
  <si>
    <t>Macey Jewkes</t>
  </si>
  <si>
    <t>45</t>
  </si>
  <si>
    <t>Hollie Mann</t>
  </si>
  <si>
    <t>Maisy Loughlin</t>
  </si>
  <si>
    <t>Georgia Ramsay</t>
  </si>
  <si>
    <t>Grace Macrory</t>
  </si>
  <si>
    <t>Jessica Harris</t>
  </si>
  <si>
    <t>Freya Genever</t>
  </si>
  <si>
    <t>Mollie Fawdry</t>
  </si>
  <si>
    <t>Harriet Bateman</t>
  </si>
  <si>
    <t>Maria Narvaez</t>
  </si>
  <si>
    <t>60</t>
  </si>
  <si>
    <t>61</t>
  </si>
  <si>
    <t>62</t>
  </si>
  <si>
    <t>64</t>
  </si>
  <si>
    <t>70</t>
  </si>
  <si>
    <t>Emmie Tisdale</t>
  </si>
  <si>
    <t>Park Wrekin</t>
  </si>
  <si>
    <t>Hereford Sparks</t>
  </si>
  <si>
    <t>Robyn Preissier</t>
  </si>
  <si>
    <t>81</t>
  </si>
  <si>
    <t>82</t>
  </si>
  <si>
    <t>86</t>
  </si>
  <si>
    <t>90</t>
  </si>
  <si>
    <t>91</t>
  </si>
  <si>
    <t>Keirie Fellows</t>
  </si>
  <si>
    <t>96</t>
  </si>
  <si>
    <t>97</t>
  </si>
  <si>
    <t>Pippa Eley</t>
  </si>
  <si>
    <t>Bella Reynolds</t>
  </si>
  <si>
    <t>11</t>
  </si>
  <si>
    <t>13</t>
  </si>
  <si>
    <t>14</t>
  </si>
  <si>
    <t>Amora Callister-Martin</t>
  </si>
  <si>
    <t>Taylor Burleigh</t>
  </si>
  <si>
    <t>32</t>
  </si>
  <si>
    <t>42</t>
  </si>
  <si>
    <t>44</t>
  </si>
  <si>
    <t>46</t>
  </si>
  <si>
    <t>50</t>
  </si>
  <si>
    <t>Joker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</si>
</sst>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sz val="10"/>
      <name val="Times New Roman"/>
      <family val="1"/>
    </font>
    <font>
      <sz val="10"/>
      <name val="Arial"/>
    </font>
    <font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6" applyNumberFormat="0" applyAlignment="0" applyProtection="0"/>
    <xf numFmtId="0" fontId="11" fillId="28" borderId="7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6" applyNumberFormat="0" applyAlignment="0" applyProtection="0"/>
    <xf numFmtId="0" fontId="18" fillId="0" borderId="11" applyNumberFormat="0" applyFill="0" applyAlignment="0" applyProtection="0"/>
    <xf numFmtId="0" fontId="19" fillId="31" borderId="0" applyNumberFormat="0" applyBorder="0" applyAlignment="0" applyProtection="0"/>
    <xf numFmtId="0" fontId="4" fillId="0" borderId="0"/>
    <xf numFmtId="0" fontId="7" fillId="0" borderId="0"/>
    <xf numFmtId="0" fontId="7" fillId="32" borderId="12" applyNumberFormat="0" applyFont="0" applyAlignment="0" applyProtection="0"/>
    <xf numFmtId="0" fontId="20" fillId="27" borderId="13" applyNumberForma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</cellStyleXfs>
  <cellXfs count="86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Font="1"/>
    <xf numFmtId="2" fontId="0" fillId="0" borderId="1" xfId="0" applyNumberFormat="1" applyBorder="1"/>
    <xf numFmtId="0" fontId="0" fillId="0" borderId="1" xfId="0" applyBorder="1"/>
    <xf numFmtId="0" fontId="3" fillId="0" borderId="1" xfId="0" applyFont="1" applyBorder="1"/>
    <xf numFmtId="0" fontId="4" fillId="0" borderId="1" xfId="37" applyBorder="1"/>
    <xf numFmtId="0" fontId="0" fillId="0" borderId="2" xfId="0" applyBorder="1"/>
    <xf numFmtId="0" fontId="0" fillId="0" borderId="1" xfId="0" applyFill="1" applyBorder="1"/>
    <xf numFmtId="0" fontId="5" fillId="0" borderId="1" xfId="37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5" fillId="0" borderId="1" xfId="37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" fontId="5" fillId="0" borderId="1" xfId="37" applyNumberFormat="1" applyFont="1" applyFill="1" applyBorder="1" applyAlignment="1">
      <alignment horizontal="center" vertical="center"/>
    </xf>
    <xf numFmtId="0" fontId="5" fillId="0" borderId="1" xfId="37" applyFont="1" applyBorder="1"/>
    <xf numFmtId="49" fontId="5" fillId="0" borderId="1" xfId="37" applyNumberFormat="1" applyFont="1" applyFill="1" applyBorder="1" applyAlignment="1">
      <alignment horizontal="center" vertical="center"/>
    </xf>
    <xf numFmtId="0" fontId="5" fillId="0" borderId="1" xfId="37" applyFont="1" applyFill="1" applyBorder="1" applyAlignment="1">
      <alignment horizontal="center" vertical="center"/>
    </xf>
    <xf numFmtId="0" fontId="22" fillId="0" borderId="0" xfId="0" applyFont="1"/>
    <xf numFmtId="0" fontId="5" fillId="0" borderId="1" xfId="0" applyFont="1" applyBorder="1" applyAlignment="1">
      <alignment horizontal="center" vertical="center"/>
    </xf>
    <xf numFmtId="2" fontId="0" fillId="0" borderId="0" xfId="0" applyNumberFormat="1" applyFont="1"/>
    <xf numFmtId="0" fontId="5" fillId="0" borderId="1" xfId="37" applyFont="1" applyFill="1" applyBorder="1"/>
    <xf numFmtId="0" fontId="24" fillId="0" borderId="0" xfId="0" applyFont="1"/>
    <xf numFmtId="2" fontId="0" fillId="33" borderId="1" xfId="0" applyNumberFormat="1" applyFill="1" applyBorder="1"/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" xfId="0" applyFont="1" applyBorder="1"/>
    <xf numFmtId="0" fontId="0" fillId="0" borderId="1" xfId="0" applyFont="1" applyBorder="1"/>
    <xf numFmtId="2" fontId="0" fillId="0" borderId="1" xfId="0" applyNumberFormat="1" applyFont="1" applyBorder="1"/>
    <xf numFmtId="2" fontId="0" fillId="0" borderId="1" xfId="0" applyNumberFormat="1" applyFont="1" applyFill="1" applyBorder="1"/>
    <xf numFmtId="2" fontId="0" fillId="33" borderId="1" xfId="0" applyNumberFormat="1" applyFont="1" applyFill="1" applyBorder="1"/>
    <xf numFmtId="0" fontId="0" fillId="0" borderId="3" xfId="0" applyFont="1" applyBorder="1"/>
    <xf numFmtId="0" fontId="0" fillId="0" borderId="1" xfId="0" applyFont="1" applyFill="1" applyBorder="1"/>
    <xf numFmtId="0" fontId="0" fillId="0" borderId="0" xfId="0" applyFont="1" applyFill="1" applyBorder="1"/>
    <xf numFmtId="0" fontId="0" fillId="0" borderId="0" xfId="0" applyFont="1" applyBorder="1"/>
    <xf numFmtId="49" fontId="27" fillId="0" borderId="1" xfId="0" applyNumberFormat="1" applyFont="1" applyBorder="1" applyAlignment="1">
      <alignment horizontal="center" vertical="center"/>
    </xf>
    <xf numFmtId="0" fontId="26" fillId="0" borderId="1" xfId="37" applyFont="1" applyBorder="1" applyAlignment="1">
      <alignment horizontal="center"/>
    </xf>
    <xf numFmtId="0" fontId="26" fillId="0" borderId="1" xfId="37" applyFont="1" applyBorder="1"/>
    <xf numFmtId="0" fontId="26" fillId="0" borderId="1" xfId="37" applyFont="1" applyFill="1" applyBorder="1"/>
    <xf numFmtId="49" fontId="26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Fill="1" applyBorder="1" applyAlignment="1">
      <alignment vertical="top"/>
    </xf>
    <xf numFmtId="0" fontId="26" fillId="0" borderId="1" xfId="37" applyFont="1" applyBorder="1" applyAlignment="1">
      <alignment horizontal="center" vertical="center"/>
    </xf>
    <xf numFmtId="0" fontId="27" fillId="0" borderId="1" xfId="37" applyFont="1" applyBorder="1"/>
    <xf numFmtId="0" fontId="29" fillId="0" borderId="0" xfId="0" applyFont="1"/>
    <xf numFmtId="0" fontId="22" fillId="0" borderId="0" xfId="0" applyFont="1" applyAlignment="1">
      <alignment horizontal="center"/>
    </xf>
    <xf numFmtId="0" fontId="27" fillId="0" borderId="0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2" fillId="0" borderId="0" xfId="0" applyNumberFormat="1" applyFont="1"/>
    <xf numFmtId="0" fontId="27" fillId="0" borderId="1" xfId="0" applyFont="1" applyBorder="1"/>
    <xf numFmtId="2" fontId="22" fillId="0" borderId="2" xfId="0" applyNumberFormat="1" applyFont="1" applyBorder="1"/>
    <xf numFmtId="0" fontId="22" fillId="0" borderId="0" xfId="0" applyFont="1" applyBorder="1"/>
    <xf numFmtId="0" fontId="27" fillId="0" borderId="1" xfId="0" applyFont="1" applyBorder="1" applyAlignment="1">
      <alignment horizontal="center" vertical="center"/>
    </xf>
    <xf numFmtId="1" fontId="26" fillId="0" borderId="4" xfId="0" applyNumberFormat="1" applyFont="1" applyFill="1" applyBorder="1" applyAlignment="1">
      <alignment horizontal="center" vertical="center"/>
    </xf>
    <xf numFmtId="0" fontId="26" fillId="0" borderId="4" xfId="0" applyNumberFormat="1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49" fontId="26" fillId="0" borderId="1" xfId="37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4" xfId="37" applyFont="1" applyBorder="1" applyAlignment="1">
      <alignment horizontal="center"/>
    </xf>
    <xf numFmtId="1" fontId="26" fillId="0" borderId="1" xfId="37" applyNumberFormat="1" applyFont="1" applyFill="1" applyBorder="1" applyAlignment="1">
      <alignment horizontal="center" vertical="center"/>
    </xf>
    <xf numFmtId="0" fontId="26" fillId="0" borderId="1" xfId="37" applyFont="1" applyFill="1" applyBorder="1" applyAlignment="1">
      <alignment horizontal="center" vertical="center"/>
    </xf>
    <xf numFmtId="0" fontId="27" fillId="0" borderId="1" xfId="37" applyFont="1" applyFill="1" applyBorder="1"/>
    <xf numFmtId="0" fontId="26" fillId="0" borderId="1" xfId="0" applyFont="1" applyFill="1" applyBorder="1" applyAlignment="1">
      <alignment horizontal="center"/>
    </xf>
    <xf numFmtId="0" fontId="26" fillId="0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0" fillId="0" borderId="0" xfId="0" applyFont="1" applyBorder="1"/>
    <xf numFmtId="2" fontId="29" fillId="0" borderId="0" xfId="0" applyNumberFormat="1" applyFont="1"/>
    <xf numFmtId="0" fontId="28" fillId="0" borderId="0" xfId="0" applyFont="1"/>
    <xf numFmtId="0" fontId="31" fillId="0" borderId="0" xfId="0" applyFont="1" applyBorder="1"/>
    <xf numFmtId="0" fontId="29" fillId="0" borderId="0" xfId="0" applyFont="1" applyAlignment="1">
      <alignment horizontal="left"/>
    </xf>
    <xf numFmtId="0" fontId="26" fillId="0" borderId="4" xfId="37" applyFont="1" applyFill="1" applyBorder="1" applyAlignment="1">
      <alignment horizontal="center" vertical="center"/>
    </xf>
    <xf numFmtId="49" fontId="27" fillId="0" borderId="5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/>
    </xf>
    <xf numFmtId="2" fontId="28" fillId="0" borderId="0" xfId="0" applyNumberFormat="1" applyFont="1"/>
    <xf numFmtId="49" fontId="26" fillId="0" borderId="4" xfId="37" applyNumberFormat="1" applyFont="1" applyFill="1" applyBorder="1" applyAlignment="1">
      <alignment horizontal="center" vertical="center"/>
    </xf>
    <xf numFmtId="1" fontId="26" fillId="0" borderId="4" xfId="37" applyNumberFormat="1" applyFont="1" applyFill="1" applyBorder="1" applyAlignment="1">
      <alignment horizontal="center" vertical="center"/>
    </xf>
    <xf numFmtId="1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 2" xfId="15"/>
    <cellStyle name="60% - Accent4 2" xfId="16"/>
    <cellStyle name="60% - Accent5" xfId="17" builtinId="48" customBuiltin="1"/>
    <cellStyle name="60% - Accent6 2" xfId="18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te 2" xfId="39"/>
    <cellStyle name="Output" xfId="40" builtinId="21" customBuiltin="1"/>
    <cellStyle name="Title 2" xfId="41"/>
    <cellStyle name="Total" xfId="42" builtinId="25" customBuiltin="1"/>
    <cellStyle name="Warning Text" xfId="43" builtinId="11" customBuiltin="1"/>
  </cellStyles>
  <dxfs count="67"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zoomScale="70" zoomScaleNormal="70" zoomScaleSheetLayoutView="80" workbookViewId="0">
      <pane ySplit="5" topLeftCell="A6" activePane="bottomLeft" state="frozen"/>
      <selection pane="bottomLeft" activeCell="N22" sqref="N22:N25"/>
    </sheetView>
  </sheetViews>
  <sheetFormatPr defaultRowHeight="14.5" x14ac:dyDescent="0.35"/>
  <cols>
    <col min="1" max="1" width="4.453125" style="6" bestFit="1" customWidth="1"/>
    <col min="2" max="2" width="20.453125" customWidth="1"/>
    <col min="3" max="3" width="25.453125" customWidth="1"/>
    <col min="4" max="4" width="9.1796875" customWidth="1"/>
    <col min="5" max="5" width="7.54296875" bestFit="1" customWidth="1"/>
    <col min="7" max="7" width="7.54296875" bestFit="1" customWidth="1"/>
    <col min="9" max="9" width="7.54296875" bestFit="1" customWidth="1"/>
    <col min="11" max="11" width="7.54296875" bestFit="1" customWidth="1"/>
    <col min="15" max="15" width="6.81640625" bestFit="1" customWidth="1"/>
    <col min="16" max="16" width="7.7265625" bestFit="1" customWidth="1"/>
    <col min="17" max="17" width="7.7265625" hidden="1" customWidth="1"/>
    <col min="18" max="18" width="5.7265625" style="4" bestFit="1" customWidth="1"/>
  </cols>
  <sheetData>
    <row r="1" spans="1:18" ht="18.5" x14ac:dyDescent="0.45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18.5" x14ac:dyDescent="0.4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x14ac:dyDescent="0.3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35">
      <c r="B4" t="s">
        <v>0</v>
      </c>
      <c r="C4" t="s">
        <v>1</v>
      </c>
      <c r="D4" t="s">
        <v>2</v>
      </c>
      <c r="F4" t="s">
        <v>3</v>
      </c>
      <c r="H4" t="s">
        <v>4</v>
      </c>
      <c r="J4" t="s">
        <v>5</v>
      </c>
      <c r="L4" t="s">
        <v>6</v>
      </c>
      <c r="N4" t="s">
        <v>251</v>
      </c>
    </row>
    <row r="5" spans="1:18" x14ac:dyDescent="0.35">
      <c r="D5" s="2"/>
      <c r="E5" s="2" t="s">
        <v>7</v>
      </c>
      <c r="F5" s="2"/>
      <c r="G5" s="2" t="s">
        <v>7</v>
      </c>
      <c r="H5" s="2"/>
      <c r="I5" s="2" t="s">
        <v>7</v>
      </c>
      <c r="J5" s="2"/>
      <c r="K5" s="2" t="s">
        <v>7</v>
      </c>
      <c r="M5" s="2" t="s">
        <v>7</v>
      </c>
      <c r="N5" s="2"/>
    </row>
    <row r="6" spans="1:18" x14ac:dyDescent="0.35">
      <c r="A6" s="5"/>
      <c r="B6" s="3" t="s">
        <v>12</v>
      </c>
    </row>
    <row r="7" spans="1:18" x14ac:dyDescent="0.35">
      <c r="A7" s="5"/>
      <c r="B7" s="11"/>
    </row>
    <row r="8" spans="1:18" hidden="1" x14ac:dyDescent="0.35">
      <c r="A8" s="14"/>
      <c r="B8" s="12"/>
      <c r="C8" s="12"/>
      <c r="D8" s="7"/>
      <c r="E8" s="8" t="e">
        <f t="shared" ref="E8:E13" si="0">RANK(D8,D$8:D$35)</f>
        <v>#N/A</v>
      </c>
      <c r="F8" s="7"/>
      <c r="G8" s="8" t="e">
        <f t="shared" ref="G8:G13" si="1">RANK(F8,F$8:F$35)</f>
        <v>#N/A</v>
      </c>
      <c r="H8" s="7"/>
      <c r="I8" s="8" t="e">
        <f t="shared" ref="I8:I13" si="2">RANK(H8,H$8:H$35)</f>
        <v>#N/A</v>
      </c>
      <c r="J8" s="7"/>
      <c r="K8" s="8" t="e">
        <f t="shared" ref="K8:K13" si="3">RANK(J8,J$8:J$35)</f>
        <v>#N/A</v>
      </c>
      <c r="L8" s="7">
        <f t="shared" ref="L8:L13" si="4">D8+F8+H8+J8</f>
        <v>0</v>
      </c>
      <c r="M8" s="8">
        <f t="shared" ref="M8:M13" si="5">RANK(L8,L$8:L$35)</f>
        <v>1</v>
      </c>
      <c r="N8" s="8"/>
      <c r="O8" s="8" t="s">
        <v>2</v>
      </c>
      <c r="P8" s="7">
        <f>IF(COUNT(D8:D13)=5,SUM(D8:D13)-MIN(D8:D13),SUM(D8:D13))</f>
        <v>0</v>
      </c>
      <c r="Q8" s="1"/>
    </row>
    <row r="9" spans="1:18" hidden="1" x14ac:dyDescent="0.35">
      <c r="A9" s="23"/>
      <c r="B9" s="12"/>
      <c r="C9" s="12"/>
      <c r="D9" s="7"/>
      <c r="E9" s="8" t="e">
        <f t="shared" si="0"/>
        <v>#N/A</v>
      </c>
      <c r="F9" s="7"/>
      <c r="G9" s="8" t="e">
        <f t="shared" si="1"/>
        <v>#N/A</v>
      </c>
      <c r="H9" s="7"/>
      <c r="I9" s="8" t="e">
        <f t="shared" si="2"/>
        <v>#N/A</v>
      </c>
      <c r="J9" s="7"/>
      <c r="K9" s="8" t="e">
        <f t="shared" si="3"/>
        <v>#N/A</v>
      </c>
      <c r="L9" s="7">
        <f t="shared" si="4"/>
        <v>0</v>
      </c>
      <c r="M9" s="8">
        <f t="shared" si="5"/>
        <v>1</v>
      </c>
      <c r="N9" s="8"/>
      <c r="O9" s="8" t="s">
        <v>3</v>
      </c>
      <c r="P9" s="7">
        <f>IF(COUNT(F8:F13)=5,SUM(F8:F13)-MIN(F8:F13),SUM(F8:F13))</f>
        <v>0</v>
      </c>
      <c r="Q9" s="1"/>
    </row>
    <row r="10" spans="1:18" hidden="1" x14ac:dyDescent="0.35">
      <c r="A10" s="23"/>
      <c r="B10" s="12"/>
      <c r="C10" s="12"/>
      <c r="D10" s="7"/>
      <c r="E10" s="8" t="e">
        <f t="shared" si="0"/>
        <v>#N/A</v>
      </c>
      <c r="F10" s="7"/>
      <c r="G10" s="8" t="e">
        <f t="shared" si="1"/>
        <v>#N/A</v>
      </c>
      <c r="H10" s="7"/>
      <c r="I10" s="8" t="e">
        <f t="shared" si="2"/>
        <v>#N/A</v>
      </c>
      <c r="J10" s="7"/>
      <c r="K10" s="8" t="e">
        <f t="shared" si="3"/>
        <v>#N/A</v>
      </c>
      <c r="L10" s="7">
        <f t="shared" si="4"/>
        <v>0</v>
      </c>
      <c r="M10" s="8">
        <f t="shared" si="5"/>
        <v>1</v>
      </c>
      <c r="N10" s="8"/>
      <c r="O10" s="8" t="s">
        <v>4</v>
      </c>
      <c r="P10" s="7">
        <f>IF(COUNT(H8:H13)=5,SUM(H8:H13)-MIN(H8:H13),SUM(H8:H13))</f>
        <v>0</v>
      </c>
      <c r="Q10" s="1"/>
    </row>
    <row r="11" spans="1:18" hidden="1" x14ac:dyDescent="0.35">
      <c r="A11" s="23"/>
      <c r="B11" s="12"/>
      <c r="C11" s="12"/>
      <c r="D11" s="7"/>
      <c r="E11" s="8" t="e">
        <f t="shared" si="0"/>
        <v>#N/A</v>
      </c>
      <c r="F11" s="7"/>
      <c r="G11" s="8" t="e">
        <f t="shared" si="1"/>
        <v>#N/A</v>
      </c>
      <c r="H11" s="7"/>
      <c r="I11" s="8" t="e">
        <f t="shared" si="2"/>
        <v>#N/A</v>
      </c>
      <c r="J11" s="7"/>
      <c r="K11" s="8" t="e">
        <f t="shared" si="3"/>
        <v>#N/A</v>
      </c>
      <c r="L11" s="7">
        <f t="shared" si="4"/>
        <v>0</v>
      </c>
      <c r="M11" s="8">
        <f t="shared" si="5"/>
        <v>1</v>
      </c>
      <c r="N11" s="8"/>
      <c r="O11" s="8" t="s">
        <v>5</v>
      </c>
      <c r="P11" s="7">
        <f>IF(COUNT(J8:J13)=5,SUM(J8:J13)-MIN(J8:J13),SUM(J8:J13))</f>
        <v>0</v>
      </c>
      <c r="Q11" s="1"/>
    </row>
    <row r="12" spans="1:18" hidden="1" x14ac:dyDescent="0.35">
      <c r="A12" s="23"/>
      <c r="B12" s="12"/>
      <c r="C12" s="12"/>
      <c r="D12" s="7"/>
      <c r="E12" s="8" t="e">
        <f t="shared" si="0"/>
        <v>#N/A</v>
      </c>
      <c r="F12" s="7"/>
      <c r="G12" s="8" t="e">
        <f t="shared" si="1"/>
        <v>#N/A</v>
      </c>
      <c r="H12" s="7"/>
      <c r="I12" s="8" t="e">
        <f t="shared" si="2"/>
        <v>#N/A</v>
      </c>
      <c r="J12" s="7"/>
      <c r="K12" s="8" t="e">
        <f t="shared" si="3"/>
        <v>#N/A</v>
      </c>
      <c r="L12" s="7">
        <f t="shared" si="4"/>
        <v>0</v>
      </c>
      <c r="M12" s="8">
        <f t="shared" si="5"/>
        <v>1</v>
      </c>
      <c r="N12" s="8"/>
      <c r="O12" s="8"/>
      <c r="P12" s="7"/>
      <c r="Q12" s="1"/>
    </row>
    <row r="13" spans="1:18" hidden="1" x14ac:dyDescent="0.35">
      <c r="A13" s="23"/>
      <c r="B13" s="12"/>
      <c r="C13" s="12"/>
      <c r="D13" s="7"/>
      <c r="E13" s="8" t="e">
        <f t="shared" si="0"/>
        <v>#N/A</v>
      </c>
      <c r="F13" s="7"/>
      <c r="G13" s="8" t="e">
        <f t="shared" si="1"/>
        <v>#N/A</v>
      </c>
      <c r="H13" s="7"/>
      <c r="I13" s="8" t="e">
        <f t="shared" si="2"/>
        <v>#N/A</v>
      </c>
      <c r="J13" s="7"/>
      <c r="K13" s="8" t="e">
        <f t="shared" si="3"/>
        <v>#N/A</v>
      </c>
      <c r="L13" s="7">
        <f t="shared" si="4"/>
        <v>0</v>
      </c>
      <c r="M13" s="8">
        <f t="shared" si="5"/>
        <v>1</v>
      </c>
      <c r="N13" s="8"/>
      <c r="O13" s="8" t="s">
        <v>6</v>
      </c>
      <c r="P13" s="7">
        <f>SUM(P8:P12)</f>
        <v>0</v>
      </c>
      <c r="Q13" s="1">
        <f>P13</f>
        <v>0</v>
      </c>
      <c r="R13" s="9">
        <f>RANK(Q13,Q$8:Q$35)</f>
        <v>1</v>
      </c>
    </row>
    <row r="14" spans="1:18" hidden="1" x14ac:dyDescent="0.35">
      <c r="A14" s="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P14" s="1"/>
      <c r="Q14" s="1"/>
    </row>
    <row r="15" spans="1:18" x14ac:dyDescent="0.35">
      <c r="A15" s="18"/>
      <c r="B15" s="10"/>
      <c r="C15" s="25"/>
      <c r="D15" s="7"/>
      <c r="E15" s="8" t="e">
        <f>RANK(D15,D$8:D$35)</f>
        <v>#N/A</v>
      </c>
      <c r="F15" s="7"/>
      <c r="G15" s="8" t="e">
        <f>RANK(F15,F$8:F$35)</f>
        <v>#N/A</v>
      </c>
      <c r="H15" s="7"/>
      <c r="I15" s="8" t="e">
        <f t="shared" ref="I15:I20" si="6">RANK(H15,H$8:H$35)</f>
        <v>#N/A</v>
      </c>
      <c r="J15" s="7"/>
      <c r="K15" s="8" t="e">
        <f t="shared" ref="K15:K20" si="7">RANK(J15,J$8:J$35)</f>
        <v>#N/A</v>
      </c>
      <c r="L15" s="7">
        <f t="shared" ref="L15:L20" si="8">D15+F15+H15+J15</f>
        <v>0</v>
      </c>
      <c r="M15" s="8">
        <f>RANK(L15,L$8:L$35)</f>
        <v>1</v>
      </c>
      <c r="N15" s="27">
        <f>MAX(D15:D20)</f>
        <v>0</v>
      </c>
      <c r="O15" s="8" t="s">
        <v>2</v>
      </c>
      <c r="P15" s="7">
        <f>IF(COUNT(D15:D20)=5,SUM(D15:D19)-MIN(D15:D20),SUM(D15:D20))+N15</f>
        <v>0</v>
      </c>
      <c r="Q15" s="1"/>
    </row>
    <row r="16" spans="1:18" x14ac:dyDescent="0.35">
      <c r="A16" s="20"/>
      <c r="B16" s="10"/>
      <c r="C16" s="25"/>
      <c r="D16" s="7"/>
      <c r="E16" s="8" t="e">
        <f>RANK(D16,D$8:D$35)</f>
        <v>#N/A</v>
      </c>
      <c r="F16" s="7"/>
      <c r="G16" s="8" t="e">
        <f>RANK(F16,F$8:F$35)</f>
        <v>#N/A</v>
      </c>
      <c r="H16" s="7"/>
      <c r="I16" s="8" t="e">
        <f t="shared" si="6"/>
        <v>#N/A</v>
      </c>
      <c r="J16" s="7"/>
      <c r="K16" s="8" t="e">
        <f t="shared" si="7"/>
        <v>#N/A</v>
      </c>
      <c r="L16" s="7">
        <f t="shared" si="8"/>
        <v>0</v>
      </c>
      <c r="M16" s="8">
        <f>RANK(L16,L$8:L$35)</f>
        <v>1</v>
      </c>
      <c r="N16" s="27">
        <f>MAX(F15:F20)</f>
        <v>0</v>
      </c>
      <c r="O16" s="8" t="s">
        <v>3</v>
      </c>
      <c r="P16" s="7">
        <f>IF(COUNT(F15:F20)=5,SUM(F15:F20)-MIN(F15:F20),SUM(F15:F20))+N16</f>
        <v>0</v>
      </c>
      <c r="Q16" s="1"/>
    </row>
    <row r="17" spans="1:18" x14ac:dyDescent="0.35">
      <c r="A17" s="20"/>
      <c r="B17" s="10"/>
      <c r="C17" s="25"/>
      <c r="D17" s="7"/>
      <c r="E17" s="8" t="e">
        <f>RANK(D17,D$8:D$35)</f>
        <v>#N/A</v>
      </c>
      <c r="F17" s="7"/>
      <c r="G17" s="8" t="e">
        <f>RANK(F17,F$8:F$35)</f>
        <v>#N/A</v>
      </c>
      <c r="H17" s="7"/>
      <c r="I17" s="8" t="e">
        <f t="shared" si="6"/>
        <v>#N/A</v>
      </c>
      <c r="J17" s="7"/>
      <c r="K17" s="8" t="e">
        <f t="shared" si="7"/>
        <v>#N/A</v>
      </c>
      <c r="L17" s="7">
        <f t="shared" si="8"/>
        <v>0</v>
      </c>
      <c r="M17" s="8">
        <f>RANK(L17,L$8:L$35)</f>
        <v>1</v>
      </c>
      <c r="N17" s="27">
        <f>MAX(H15:H20)</f>
        <v>0</v>
      </c>
      <c r="O17" s="8" t="s">
        <v>4</v>
      </c>
      <c r="P17" s="7">
        <f>IF(COUNT(H15:H20)=5,SUM(H15:H20)-MIN(H15:H20),SUM(H15:H20))+N17</f>
        <v>0</v>
      </c>
      <c r="Q17" s="1"/>
    </row>
    <row r="18" spans="1:18" x14ac:dyDescent="0.35">
      <c r="A18" s="13"/>
      <c r="B18" s="10"/>
      <c r="C18" s="25"/>
      <c r="D18" s="7"/>
      <c r="E18" s="8" t="e">
        <f>RANK(D18,D$8:D$35)</f>
        <v>#N/A</v>
      </c>
      <c r="F18" s="7"/>
      <c r="G18" s="8" t="e">
        <f>RANK(F18,F$8:F$35)</f>
        <v>#N/A</v>
      </c>
      <c r="H18" s="7"/>
      <c r="I18" s="8" t="e">
        <f t="shared" si="6"/>
        <v>#N/A</v>
      </c>
      <c r="J18" s="7"/>
      <c r="K18" s="8" t="e">
        <f t="shared" si="7"/>
        <v>#N/A</v>
      </c>
      <c r="L18" s="7">
        <f t="shared" si="8"/>
        <v>0</v>
      </c>
      <c r="M18" s="8">
        <f>RANK(L18,L$8:L$35)</f>
        <v>1</v>
      </c>
      <c r="N18" s="27">
        <f>MAX(J15:J20)</f>
        <v>0</v>
      </c>
      <c r="O18" s="8" t="s">
        <v>5</v>
      </c>
      <c r="P18" s="7">
        <f>IF(COUNT(J15:J20)=5,SUM(J15:J20)-MIN(J15:J20),SUM(J15:J20))+N18</f>
        <v>0</v>
      </c>
      <c r="Q18" s="1"/>
    </row>
    <row r="19" spans="1:18" x14ac:dyDescent="0.35">
      <c r="A19" s="13"/>
      <c r="B19" s="10"/>
      <c r="C19" s="25"/>
      <c r="D19" s="7"/>
      <c r="E19" s="8" t="e">
        <f t="shared" ref="E19:G20" si="9">RANK(D19,D$8:D$35)</f>
        <v>#N/A</v>
      </c>
      <c r="F19" s="7"/>
      <c r="G19" s="8" t="e">
        <f t="shared" si="9"/>
        <v>#N/A</v>
      </c>
      <c r="H19" s="7"/>
      <c r="I19" s="8" t="e">
        <f t="shared" si="6"/>
        <v>#N/A</v>
      </c>
      <c r="J19" s="7"/>
      <c r="K19" s="8" t="e">
        <f t="shared" si="7"/>
        <v>#N/A</v>
      </c>
      <c r="L19" s="7">
        <f t="shared" si="8"/>
        <v>0</v>
      </c>
      <c r="M19" s="7"/>
      <c r="N19" s="7"/>
      <c r="O19" s="8"/>
      <c r="P19" s="7"/>
      <c r="Q19" s="1"/>
    </row>
    <row r="20" spans="1:18" x14ac:dyDescent="0.35">
      <c r="A20" s="23"/>
      <c r="B20" s="12"/>
      <c r="C20" s="25"/>
      <c r="D20" s="7"/>
      <c r="E20" s="8" t="e">
        <f t="shared" si="9"/>
        <v>#N/A</v>
      </c>
      <c r="F20" s="7"/>
      <c r="G20" s="8" t="e">
        <f t="shared" si="9"/>
        <v>#N/A</v>
      </c>
      <c r="H20" s="7"/>
      <c r="I20" s="8" t="e">
        <f t="shared" si="6"/>
        <v>#N/A</v>
      </c>
      <c r="J20" s="7"/>
      <c r="K20" s="8" t="e">
        <f t="shared" si="7"/>
        <v>#N/A</v>
      </c>
      <c r="L20" s="7">
        <f t="shared" si="8"/>
        <v>0</v>
      </c>
      <c r="M20" s="7"/>
      <c r="N20" s="7"/>
      <c r="O20" s="8" t="s">
        <v>6</v>
      </c>
      <c r="P20" s="7">
        <f>SUM(P15:P19)</f>
        <v>0</v>
      </c>
      <c r="Q20" s="1">
        <f>P20</f>
        <v>0</v>
      </c>
      <c r="R20" s="9">
        <f>RANK(Q20,Q$8:Q$35)</f>
        <v>1</v>
      </c>
    </row>
    <row r="21" spans="1:18" x14ac:dyDescent="0.35">
      <c r="R21"/>
    </row>
    <row r="22" spans="1:18" x14ac:dyDescent="0.35">
      <c r="A22" s="13"/>
      <c r="B22" s="10"/>
      <c r="C22" s="25"/>
      <c r="D22" s="7"/>
      <c r="E22" s="8" t="e">
        <f>RANK(D22,D$8:D$35)</f>
        <v>#N/A</v>
      </c>
      <c r="F22" s="7"/>
      <c r="G22" s="8" t="e">
        <f>RANK(F22,F$8:F$35)</f>
        <v>#N/A</v>
      </c>
      <c r="H22" s="7"/>
      <c r="I22" s="8" t="e">
        <f t="shared" ref="I22:I27" si="10">RANK(H22,H$8:H$35)</f>
        <v>#N/A</v>
      </c>
      <c r="J22" s="7"/>
      <c r="K22" s="8" t="e">
        <f t="shared" ref="K22:K27" si="11">RANK(J22,J$8:J$35)</f>
        <v>#N/A</v>
      </c>
      <c r="L22" s="7">
        <f t="shared" ref="L22:L27" si="12">D22+F22+H22+J22</f>
        <v>0</v>
      </c>
      <c r="M22" s="8">
        <f t="shared" ref="M22:M27" si="13">RANK(L22,L$8:L$35)</f>
        <v>1</v>
      </c>
      <c r="N22" s="27">
        <f>MAX(D22:D27)</f>
        <v>0</v>
      </c>
      <c r="O22" s="8" t="s">
        <v>2</v>
      </c>
      <c r="P22" s="7">
        <f>IF(COUNT(D22:D27)=5,SUM(D22:D26)-MIN(D22:D27),SUM(D22:D27))+N22</f>
        <v>0</v>
      </c>
      <c r="Q22" s="1"/>
    </row>
    <row r="23" spans="1:18" x14ac:dyDescent="0.35">
      <c r="A23" s="13"/>
      <c r="B23" s="10"/>
      <c r="C23" s="25"/>
      <c r="D23" s="7"/>
      <c r="E23" s="8" t="e">
        <f>RANK(D23,D$8:D$35)</f>
        <v>#N/A</v>
      </c>
      <c r="F23" s="7"/>
      <c r="G23" s="8" t="e">
        <f>RANK(F23,F$8:F$35)</f>
        <v>#N/A</v>
      </c>
      <c r="H23" s="7"/>
      <c r="I23" s="8" t="e">
        <f t="shared" si="10"/>
        <v>#N/A</v>
      </c>
      <c r="J23" s="7"/>
      <c r="K23" s="8" t="e">
        <f t="shared" si="11"/>
        <v>#N/A</v>
      </c>
      <c r="L23" s="7">
        <f t="shared" si="12"/>
        <v>0</v>
      </c>
      <c r="M23" s="8">
        <f t="shared" si="13"/>
        <v>1</v>
      </c>
      <c r="N23" s="27">
        <f>MAX(F22:F27)</f>
        <v>0</v>
      </c>
      <c r="O23" s="8" t="s">
        <v>3</v>
      </c>
      <c r="P23" s="7">
        <f>IF(COUNT(F22:F27)=5,SUM(F22:F27)-MIN(F22:F27),SUM(F22:F27))+N23</f>
        <v>0</v>
      </c>
      <c r="Q23" s="1"/>
    </row>
    <row r="24" spans="1:18" x14ac:dyDescent="0.35">
      <c r="A24" s="13"/>
      <c r="B24" s="10"/>
      <c r="C24" s="25"/>
      <c r="D24" s="7"/>
      <c r="E24" s="8" t="e">
        <f>RANK(D24,D$8:D$35)</f>
        <v>#N/A</v>
      </c>
      <c r="F24" s="7"/>
      <c r="G24" s="8" t="e">
        <f>RANK(F24,F$8:F$35)</f>
        <v>#N/A</v>
      </c>
      <c r="H24" s="7"/>
      <c r="I24" s="8" t="e">
        <f t="shared" si="10"/>
        <v>#N/A</v>
      </c>
      <c r="J24" s="7"/>
      <c r="K24" s="8" t="e">
        <f t="shared" si="11"/>
        <v>#N/A</v>
      </c>
      <c r="L24" s="7">
        <f t="shared" si="12"/>
        <v>0</v>
      </c>
      <c r="M24" s="8">
        <f t="shared" si="13"/>
        <v>1</v>
      </c>
      <c r="N24" s="27">
        <f>MAX(H22:H27)</f>
        <v>0</v>
      </c>
      <c r="O24" s="8" t="s">
        <v>4</v>
      </c>
      <c r="P24" s="7">
        <f>IF(COUNT(H22:H27)=5,SUM(H22:H27)-MIN(H22:H27),SUM(H22:H27))+N24</f>
        <v>0</v>
      </c>
      <c r="Q24" s="1"/>
    </row>
    <row r="25" spans="1:18" x14ac:dyDescent="0.35">
      <c r="A25" s="20"/>
      <c r="B25" s="10"/>
      <c r="C25" s="25"/>
      <c r="D25" s="7"/>
      <c r="E25" s="8" t="e">
        <f>RANK(D25,D$8:D$35)</f>
        <v>#N/A</v>
      </c>
      <c r="F25" s="7"/>
      <c r="G25" s="8" t="e">
        <f>RANK(F25,F$8:F$35)</f>
        <v>#N/A</v>
      </c>
      <c r="H25" s="7"/>
      <c r="I25" s="8" t="e">
        <f t="shared" si="10"/>
        <v>#N/A</v>
      </c>
      <c r="J25" s="7"/>
      <c r="K25" s="8" t="e">
        <f t="shared" si="11"/>
        <v>#N/A</v>
      </c>
      <c r="L25" s="7">
        <f t="shared" si="12"/>
        <v>0</v>
      </c>
      <c r="M25" s="8">
        <f t="shared" si="13"/>
        <v>1</v>
      </c>
      <c r="N25" s="27">
        <f>MAX(J22:J27)</f>
        <v>0</v>
      </c>
      <c r="O25" s="8" t="s">
        <v>5</v>
      </c>
      <c r="P25" s="7">
        <f>IF(COUNT(J22:J27)=5,SUM(J22:J27)-MIN(J22:J27),SUM(J22:J27))+N25</f>
        <v>0</v>
      </c>
      <c r="Q25" s="1"/>
    </row>
    <row r="26" spans="1:18" x14ac:dyDescent="0.35">
      <c r="A26" s="13"/>
      <c r="B26" s="10"/>
      <c r="C26" s="25"/>
      <c r="D26" s="7"/>
      <c r="E26" s="8" t="e">
        <f t="shared" ref="E26:G27" si="14">RANK(D26,D$8:D$35)</f>
        <v>#N/A</v>
      </c>
      <c r="F26" s="7"/>
      <c r="G26" s="8" t="e">
        <f t="shared" si="14"/>
        <v>#N/A</v>
      </c>
      <c r="H26" s="7"/>
      <c r="I26" s="8" t="e">
        <f t="shared" si="10"/>
        <v>#N/A</v>
      </c>
      <c r="J26" s="7"/>
      <c r="K26" s="8" t="e">
        <f t="shared" si="11"/>
        <v>#N/A</v>
      </c>
      <c r="L26" s="7">
        <f t="shared" si="12"/>
        <v>0</v>
      </c>
      <c r="M26" s="8">
        <f t="shared" si="13"/>
        <v>1</v>
      </c>
      <c r="N26" s="8"/>
      <c r="O26" s="8"/>
      <c r="P26" s="7"/>
      <c r="Q26" s="1"/>
    </row>
    <row r="27" spans="1:18" x14ac:dyDescent="0.35">
      <c r="A27" s="16"/>
      <c r="B27" s="10"/>
      <c r="C27" s="19"/>
      <c r="D27" s="7"/>
      <c r="E27" s="8" t="e">
        <f t="shared" si="14"/>
        <v>#N/A</v>
      </c>
      <c r="F27" s="7"/>
      <c r="G27" s="8" t="e">
        <f t="shared" si="14"/>
        <v>#N/A</v>
      </c>
      <c r="H27" s="7"/>
      <c r="I27" s="8" t="e">
        <f t="shared" si="10"/>
        <v>#N/A</v>
      </c>
      <c r="J27" s="7"/>
      <c r="K27" s="8" t="e">
        <f t="shared" si="11"/>
        <v>#N/A</v>
      </c>
      <c r="L27" s="7">
        <f t="shared" si="12"/>
        <v>0</v>
      </c>
      <c r="M27" s="8">
        <f t="shared" si="13"/>
        <v>1</v>
      </c>
      <c r="N27" s="8"/>
      <c r="O27" s="8" t="s">
        <v>6</v>
      </c>
      <c r="P27" s="7">
        <f>SUM(P22:P26)</f>
        <v>0</v>
      </c>
      <c r="Q27" s="1">
        <f>P27</f>
        <v>0</v>
      </c>
      <c r="R27" s="9">
        <f>RANK(Q27,Q$8:Q$35)</f>
        <v>1</v>
      </c>
    </row>
    <row r="28" spans="1:18" hidden="1" x14ac:dyDescent="0.35">
      <c r="A28" s="5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P28" s="1"/>
      <c r="Q28" s="1"/>
    </row>
    <row r="29" spans="1:18" hidden="1" x14ac:dyDescent="0.35">
      <c r="A29" s="18"/>
      <c r="B29" s="10"/>
      <c r="C29" s="25"/>
      <c r="D29" s="7"/>
      <c r="E29" s="8" t="e">
        <f t="shared" ref="E29:E34" si="15">RANK(D29,D$8:D$35)</f>
        <v>#N/A</v>
      </c>
      <c r="F29" s="7"/>
      <c r="G29" s="8" t="e">
        <f t="shared" ref="G29:G34" si="16">RANK(F29,F$8:F$35)</f>
        <v>#N/A</v>
      </c>
      <c r="H29" s="7"/>
      <c r="I29" s="8" t="e">
        <f t="shared" ref="I29:I34" si="17">RANK(H29,H$8:H$35)</f>
        <v>#N/A</v>
      </c>
      <c r="J29" s="7"/>
      <c r="K29" s="8" t="e">
        <f t="shared" ref="K29:K34" si="18">RANK(J29,J$8:J$35)</f>
        <v>#N/A</v>
      </c>
      <c r="L29" s="7">
        <f t="shared" ref="L29:L34" si="19">D29+F29+H29+J29</f>
        <v>0</v>
      </c>
      <c r="M29" s="8">
        <f>RANK(L29,L$8:L$35)</f>
        <v>1</v>
      </c>
      <c r="N29" s="8"/>
      <c r="O29" s="8" t="s">
        <v>2</v>
      </c>
      <c r="P29" s="7">
        <f>IF(COUNT(D29:D34)=5,SUM(D29:D34)-MIN(D29:D34),SUM(D29:D34))</f>
        <v>0</v>
      </c>
      <c r="Q29" s="1"/>
    </row>
    <row r="30" spans="1:18" hidden="1" x14ac:dyDescent="0.35">
      <c r="A30" s="20"/>
      <c r="B30" s="10"/>
      <c r="C30" s="25"/>
      <c r="D30" s="7"/>
      <c r="E30" s="8" t="e">
        <f t="shared" si="15"/>
        <v>#N/A</v>
      </c>
      <c r="F30" s="7"/>
      <c r="G30" s="8" t="e">
        <f t="shared" si="16"/>
        <v>#N/A</v>
      </c>
      <c r="H30" s="7"/>
      <c r="I30" s="8" t="e">
        <f t="shared" si="17"/>
        <v>#N/A</v>
      </c>
      <c r="J30" s="7"/>
      <c r="K30" s="8" t="e">
        <f t="shared" si="18"/>
        <v>#N/A</v>
      </c>
      <c r="L30" s="7">
        <f t="shared" si="19"/>
        <v>0</v>
      </c>
      <c r="M30" s="8">
        <f>RANK(L30,L$8:L$35)</f>
        <v>1</v>
      </c>
      <c r="N30" s="8"/>
      <c r="O30" s="8" t="s">
        <v>3</v>
      </c>
      <c r="P30" s="7">
        <f>IF(COUNT(F29:F34)=5,SUM(F29:F34)-MIN(F29:F34),SUM(F29:F34))</f>
        <v>0</v>
      </c>
      <c r="Q30" s="1"/>
    </row>
    <row r="31" spans="1:18" hidden="1" x14ac:dyDescent="0.35">
      <c r="A31" s="21"/>
      <c r="B31" s="10"/>
      <c r="C31" s="25"/>
      <c r="D31" s="7"/>
      <c r="E31" s="8" t="e">
        <f t="shared" si="15"/>
        <v>#N/A</v>
      </c>
      <c r="F31" s="7"/>
      <c r="G31" s="8" t="e">
        <f t="shared" si="16"/>
        <v>#N/A</v>
      </c>
      <c r="H31" s="7"/>
      <c r="I31" s="8" t="e">
        <f t="shared" si="17"/>
        <v>#N/A</v>
      </c>
      <c r="J31" s="7"/>
      <c r="K31" s="8" t="e">
        <f t="shared" si="18"/>
        <v>#N/A</v>
      </c>
      <c r="L31" s="7">
        <f t="shared" si="19"/>
        <v>0</v>
      </c>
      <c r="M31" s="8">
        <f>RANK(L31,L$8:L$35)</f>
        <v>1</v>
      </c>
      <c r="N31" s="8"/>
      <c r="O31" s="8" t="s">
        <v>4</v>
      </c>
      <c r="P31" s="7">
        <f>IF(COUNT(H29:H34)=5,SUM(H29:H34)-MIN(H29:H34),SUM(H29:H34))</f>
        <v>0</v>
      </c>
      <c r="Q31" s="1"/>
    </row>
    <row r="32" spans="1:18" hidden="1" x14ac:dyDescent="0.35">
      <c r="A32" s="21"/>
      <c r="B32" s="10"/>
      <c r="C32" s="25"/>
      <c r="D32" s="7"/>
      <c r="E32" s="8" t="e">
        <f t="shared" si="15"/>
        <v>#N/A</v>
      </c>
      <c r="F32" s="7"/>
      <c r="G32" s="8" t="e">
        <f t="shared" si="16"/>
        <v>#N/A</v>
      </c>
      <c r="H32" s="7"/>
      <c r="I32" s="8" t="e">
        <f t="shared" si="17"/>
        <v>#N/A</v>
      </c>
      <c r="J32" s="7"/>
      <c r="K32" s="8" t="e">
        <f t="shared" si="18"/>
        <v>#N/A</v>
      </c>
      <c r="L32" s="7">
        <f t="shared" si="19"/>
        <v>0</v>
      </c>
      <c r="M32" s="8">
        <f>RANK(L32,L$8:L$35)</f>
        <v>1</v>
      </c>
      <c r="N32" s="8"/>
      <c r="O32" s="8" t="s">
        <v>5</v>
      </c>
      <c r="P32" s="7">
        <f>IF(COUNT(J29:J34)=5,SUM(J29:J34)-MIN(J29:J34),SUM(J29:J34))</f>
        <v>0</v>
      </c>
      <c r="Q32" s="1"/>
    </row>
    <row r="33" spans="1:18" hidden="1" x14ac:dyDescent="0.35">
      <c r="A33" s="16"/>
      <c r="B33" s="10"/>
      <c r="C33" s="25"/>
      <c r="D33" s="7"/>
      <c r="E33" s="8" t="e">
        <f t="shared" si="15"/>
        <v>#N/A</v>
      </c>
      <c r="F33" s="7"/>
      <c r="G33" s="8" t="e">
        <f t="shared" si="16"/>
        <v>#N/A</v>
      </c>
      <c r="H33" s="7"/>
      <c r="I33" s="8" t="e">
        <f t="shared" si="17"/>
        <v>#N/A</v>
      </c>
      <c r="J33" s="7"/>
      <c r="K33" s="8" t="e">
        <f t="shared" si="18"/>
        <v>#N/A</v>
      </c>
      <c r="L33" s="7">
        <f t="shared" si="19"/>
        <v>0</v>
      </c>
      <c r="M33" s="8">
        <f>RANK(L33,L$8:L$35)</f>
        <v>1</v>
      </c>
      <c r="N33" s="8"/>
      <c r="O33" s="8"/>
      <c r="P33" s="7"/>
      <c r="Q33" s="1"/>
    </row>
    <row r="34" spans="1:18" hidden="1" x14ac:dyDescent="0.35">
      <c r="A34" s="23"/>
      <c r="B34" s="12"/>
      <c r="C34" s="25"/>
      <c r="D34" s="7"/>
      <c r="E34" s="8" t="e">
        <f t="shared" si="15"/>
        <v>#N/A</v>
      </c>
      <c r="F34" s="7"/>
      <c r="G34" s="8" t="e">
        <f t="shared" si="16"/>
        <v>#N/A</v>
      </c>
      <c r="H34" s="7"/>
      <c r="I34" s="8" t="e">
        <f t="shared" si="17"/>
        <v>#N/A</v>
      </c>
      <c r="J34" s="7"/>
      <c r="K34" s="8" t="e">
        <f t="shared" si="18"/>
        <v>#N/A</v>
      </c>
      <c r="L34" s="7">
        <f t="shared" si="19"/>
        <v>0</v>
      </c>
      <c r="M34" s="7"/>
      <c r="N34" s="7"/>
      <c r="O34" s="8" t="s">
        <v>6</v>
      </c>
      <c r="P34" s="7">
        <f>SUM(P29:P33)</f>
        <v>0</v>
      </c>
      <c r="Q34" s="1">
        <f>P34</f>
        <v>0</v>
      </c>
      <c r="R34" s="9">
        <f>RANK(Q34,Q$8:Q$35)</f>
        <v>1</v>
      </c>
    </row>
    <row r="35" spans="1:18" x14ac:dyDescent="0.35">
      <c r="A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P35" s="1"/>
      <c r="Q35" s="1"/>
    </row>
    <row r="36" spans="1:18" x14ac:dyDescent="0.35">
      <c r="D36" s="1"/>
      <c r="F36" s="1"/>
      <c r="H36" s="1"/>
      <c r="J36" s="1"/>
    </row>
    <row r="37" spans="1:18" x14ac:dyDescent="0.35">
      <c r="D37" s="1"/>
      <c r="F37" s="1"/>
      <c r="H37" s="1"/>
      <c r="J37" s="1"/>
    </row>
    <row r="38" spans="1:18" x14ac:dyDescent="0.35">
      <c r="D38" s="1"/>
      <c r="F38" s="1"/>
      <c r="H38" s="1"/>
      <c r="J38" s="1"/>
    </row>
    <row r="39" spans="1:18" x14ac:dyDescent="0.35">
      <c r="D39" s="1"/>
      <c r="F39" s="1"/>
      <c r="H39" s="1"/>
      <c r="J39" s="1"/>
    </row>
    <row r="40" spans="1:18" x14ac:dyDescent="0.35">
      <c r="D40" s="1"/>
      <c r="F40" s="1"/>
      <c r="H40" s="1"/>
      <c r="J40" s="1"/>
    </row>
    <row r="41" spans="1:18" x14ac:dyDescent="0.35">
      <c r="D41" s="1"/>
      <c r="F41" s="1"/>
      <c r="H41" s="1"/>
      <c r="J41" s="1"/>
    </row>
  </sheetData>
  <mergeCells count="2">
    <mergeCell ref="A1:R1"/>
    <mergeCell ref="A2:R2"/>
  </mergeCells>
  <phoneticPr fontId="2" type="noConversion"/>
  <conditionalFormatting sqref="R4:R20 R22:R65536">
    <cfRule type="cellIs" dxfId="66" priority="54" stopIfTrue="1" operator="equal">
      <formula>3</formula>
    </cfRule>
    <cfRule type="cellIs" dxfId="65" priority="55" stopIfTrue="1" operator="equal">
      <formula>2</formula>
    </cfRule>
    <cfRule type="cellIs" dxfId="64" priority="56" stopIfTrue="1" operator="equal">
      <formula>1</formula>
    </cfRule>
  </conditionalFormatting>
  <conditionalFormatting sqref="E1 G1 I1 K1 E3:E20 E22:E65536 G3:G20 G22:G65536 I3:I20 I22:I65536 K3:K20 K22:K65536">
    <cfRule type="cellIs" dxfId="63" priority="23" stopIfTrue="1" operator="equal">
      <formula>1</formula>
    </cfRule>
  </conditionalFormatting>
  <conditionalFormatting sqref="E29:E33">
    <cfRule type="cellIs" dxfId="62" priority="19" stopIfTrue="1" operator="equal">
      <formula>1</formula>
    </cfRule>
  </conditionalFormatting>
  <conditionalFormatting sqref="G29:G33">
    <cfRule type="cellIs" dxfId="61" priority="4" stopIfTrue="1" operator="equal">
      <formula>1</formula>
    </cfRule>
  </conditionalFormatting>
  <conditionalFormatting sqref="I29:I33">
    <cfRule type="cellIs" dxfId="60" priority="3" stopIfTrue="1" operator="equal">
      <formula>1</formula>
    </cfRule>
  </conditionalFormatting>
  <conditionalFormatting sqref="K29:K33">
    <cfRule type="cellIs" dxfId="59" priority="2" stopIfTrue="1" operator="equal">
      <formula>1</formula>
    </cfRule>
  </conditionalFormatting>
  <conditionalFormatting sqref="E2 G2 I2 K2">
    <cfRule type="cellIs" dxfId="58" priority="1" stopIfTrue="1" operator="equal">
      <formula>1</formula>
    </cfRule>
  </conditionalFormatting>
  <pageMargins left="0.51181102362204722" right="0.39370078740157483" top="0.31496062992125984" bottom="0.74803149606299213" header="0.31496062992125984" footer="0.31496062992125984"/>
  <pageSetup paperSize="9" scale="6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zoomScale="80" zoomScaleNormal="80" workbookViewId="0">
      <pane ySplit="6" topLeftCell="A7" activePane="bottomLeft" state="frozen"/>
      <selection pane="bottomLeft" sqref="A1:R1"/>
    </sheetView>
  </sheetViews>
  <sheetFormatPr defaultRowHeight="14.5" x14ac:dyDescent="0.35"/>
  <cols>
    <col min="1" max="1" width="5" style="5" customWidth="1"/>
    <col min="2" max="2" width="25.453125" style="6" bestFit="1" customWidth="1"/>
    <col min="3" max="3" width="29.7265625" style="6" bestFit="1" customWidth="1"/>
    <col min="4" max="4" width="7.453125" style="24" customWidth="1"/>
    <col min="5" max="5" width="7.453125" style="6" customWidth="1"/>
    <col min="6" max="6" width="7.7265625" style="24" customWidth="1"/>
    <col min="7" max="7" width="7.453125" style="6" customWidth="1"/>
    <col min="8" max="8" width="7.453125" style="24" customWidth="1"/>
    <col min="9" max="9" width="7.453125" style="6" customWidth="1"/>
    <col min="10" max="10" width="7.453125" style="24" customWidth="1"/>
    <col min="11" max="11" width="7.453125" style="6" customWidth="1"/>
    <col min="12" max="12" width="7.453125" style="24" customWidth="1"/>
    <col min="13" max="14" width="7.453125" style="6" customWidth="1"/>
    <col min="15" max="16" width="7.453125" style="22" customWidth="1"/>
    <col min="17" max="17" width="7.453125" style="22" hidden="1" customWidth="1"/>
    <col min="18" max="18" width="7.81640625" style="52" customWidth="1"/>
    <col min="19" max="16384" width="8.7265625" style="6"/>
  </cols>
  <sheetData>
    <row r="1" spans="1:19" s="50" customFormat="1" ht="16.5" customHeight="1" x14ac:dyDescent="0.45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9" s="50" customFormat="1" ht="17.25" customHeight="1" x14ac:dyDescent="0.4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9" ht="9.75" customHeight="1" x14ac:dyDescent="0.3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1"/>
      <c r="P3" s="51"/>
      <c r="Q3" s="51"/>
      <c r="R3" s="51"/>
    </row>
    <row r="4" spans="1:19" ht="17.25" customHeight="1" x14ac:dyDescent="0.35">
      <c r="B4" s="6" t="s">
        <v>0</v>
      </c>
      <c r="C4" s="6" t="s">
        <v>1</v>
      </c>
      <c r="D4" s="24" t="s">
        <v>2</v>
      </c>
      <c r="F4" s="24" t="s">
        <v>3</v>
      </c>
      <c r="H4" s="24" t="s">
        <v>4</v>
      </c>
      <c r="J4" s="24" t="s">
        <v>5</v>
      </c>
      <c r="L4" s="24" t="s">
        <v>6</v>
      </c>
      <c r="N4" s="6" t="s">
        <v>251</v>
      </c>
    </row>
    <row r="5" spans="1:19" ht="12.75" customHeight="1" x14ac:dyDescent="0.35">
      <c r="E5" s="5" t="s">
        <v>7</v>
      </c>
      <c r="G5" s="5" t="s">
        <v>7</v>
      </c>
      <c r="I5" s="5" t="s">
        <v>7</v>
      </c>
      <c r="K5" s="5" t="s">
        <v>7</v>
      </c>
      <c r="M5" s="5" t="s">
        <v>7</v>
      </c>
      <c r="N5" s="5"/>
    </row>
    <row r="6" spans="1:19" ht="6" customHeight="1" x14ac:dyDescent="0.35"/>
    <row r="7" spans="1:19" s="50" customFormat="1" ht="15.5" x14ac:dyDescent="0.35">
      <c r="A7" s="72"/>
      <c r="B7" s="73" t="s">
        <v>11</v>
      </c>
      <c r="D7" s="74"/>
      <c r="F7" s="74"/>
      <c r="H7" s="74"/>
      <c r="J7" s="74"/>
      <c r="L7" s="74"/>
      <c r="O7" s="75"/>
      <c r="P7" s="75"/>
      <c r="Q7" s="75"/>
      <c r="R7" s="76"/>
    </row>
    <row r="8" spans="1:19" x14ac:dyDescent="0.35">
      <c r="B8" s="31"/>
      <c r="D8" s="6"/>
      <c r="F8" s="6"/>
      <c r="H8" s="6"/>
      <c r="J8" s="6"/>
      <c r="L8" s="6"/>
      <c r="R8" s="22"/>
    </row>
    <row r="9" spans="1:19" x14ac:dyDescent="0.35">
      <c r="A9" s="40" t="s">
        <v>241</v>
      </c>
      <c r="B9" s="32" t="s">
        <v>189</v>
      </c>
      <c r="C9" s="32" t="s">
        <v>68</v>
      </c>
      <c r="D9" s="33">
        <v>11.7</v>
      </c>
      <c r="E9" s="32">
        <f>RANK(D9,D$8:D$30)</f>
        <v>2</v>
      </c>
      <c r="F9" s="33">
        <v>10.1</v>
      </c>
      <c r="G9" s="32">
        <f>RANK(F9,F$8:F$30)</f>
        <v>2</v>
      </c>
      <c r="H9" s="33">
        <v>10</v>
      </c>
      <c r="I9" s="32">
        <f>RANK(H9,H$8:H$30)</f>
        <v>10</v>
      </c>
      <c r="J9" s="33">
        <v>11.5</v>
      </c>
      <c r="K9" s="32">
        <f>RANK(J9,J$8:J$30)</f>
        <v>8</v>
      </c>
      <c r="L9" s="33">
        <f>D9+F9+H9+J9</f>
        <v>43.3</v>
      </c>
      <c r="M9" s="32">
        <f>RANK(L9,L$8:L$30)</f>
        <v>6</v>
      </c>
      <c r="N9" s="34"/>
      <c r="O9" s="53" t="s">
        <v>2</v>
      </c>
      <c r="P9" s="54">
        <f>IF(COUNT(D9:D14)=4,SUM(D9:D14)-MIN(D9:D14),SUM(D9:D14))+N9</f>
        <v>34.099999999999994</v>
      </c>
      <c r="Q9" s="55"/>
    </row>
    <row r="10" spans="1:19" x14ac:dyDescent="0.35">
      <c r="A10" s="40" t="s">
        <v>35</v>
      </c>
      <c r="B10" s="32" t="s">
        <v>190</v>
      </c>
      <c r="C10" s="32" t="s">
        <v>68</v>
      </c>
      <c r="D10" s="33">
        <v>10.5</v>
      </c>
      <c r="E10" s="32">
        <f>RANK(D10,D$8:D$30)</f>
        <v>9</v>
      </c>
      <c r="F10" s="33"/>
      <c r="G10" s="33"/>
      <c r="H10" s="33">
        <v>10.1</v>
      </c>
      <c r="I10" s="32">
        <f>RANK(H10,H$8:H$30)</f>
        <v>9</v>
      </c>
      <c r="J10" s="33">
        <v>10.4</v>
      </c>
      <c r="K10" s="32">
        <f>RANK(J10,J$8:J$30)</f>
        <v>12</v>
      </c>
      <c r="L10" s="33">
        <f>D10+F10+H10+J10</f>
        <v>31</v>
      </c>
      <c r="M10" s="32">
        <f>RANK(L10,L$8:L$30)</f>
        <v>12</v>
      </c>
      <c r="N10" s="34"/>
      <c r="O10" s="53" t="s">
        <v>3</v>
      </c>
      <c r="P10" s="54">
        <f>IF(COUNT(F9:F14)=4,SUM(F9:F14)-MIN(F9:F14),SUM(F9:F14))+N10</f>
        <v>29.050000000000004</v>
      </c>
      <c r="Q10" s="55"/>
    </row>
    <row r="11" spans="1:19" x14ac:dyDescent="0.35">
      <c r="A11" s="40" t="s">
        <v>242</v>
      </c>
      <c r="B11" s="32" t="s">
        <v>191</v>
      </c>
      <c r="C11" s="32" t="s">
        <v>68</v>
      </c>
      <c r="D11" s="33">
        <v>10.95</v>
      </c>
      <c r="E11" s="32">
        <f>RANK(D11,D$8:D$30)</f>
        <v>5</v>
      </c>
      <c r="F11" s="33">
        <v>9.15</v>
      </c>
      <c r="G11" s="32">
        <f>RANK(F11,F$8:F$30)</f>
        <v>9</v>
      </c>
      <c r="H11" s="33"/>
      <c r="I11" s="33"/>
      <c r="J11" s="33"/>
      <c r="K11" s="33"/>
      <c r="L11" s="33">
        <f>D11+F11+H11+J11</f>
        <v>20.100000000000001</v>
      </c>
      <c r="M11" s="32">
        <f>RANK(L11,L$8:L$30)</f>
        <v>14</v>
      </c>
      <c r="N11" s="34"/>
      <c r="O11" s="53" t="s">
        <v>4</v>
      </c>
      <c r="P11" s="54">
        <f>IF(COUNT(H9:H14)=4,SUM(H9:H14)-MIN(H9:H14),SUM(H9:H14))+N11</f>
        <v>32.800000000000004</v>
      </c>
      <c r="Q11" s="55"/>
    </row>
    <row r="12" spans="1:19" x14ac:dyDescent="0.35">
      <c r="A12" s="40" t="s">
        <v>243</v>
      </c>
      <c r="B12" s="32" t="s">
        <v>192</v>
      </c>
      <c r="C12" s="32" t="s">
        <v>68</v>
      </c>
      <c r="D12" s="33"/>
      <c r="E12" s="33"/>
      <c r="F12" s="33">
        <v>7.85</v>
      </c>
      <c r="G12" s="32">
        <f>RANK(F12,F$8:F$30)</f>
        <v>11</v>
      </c>
      <c r="H12" s="33">
        <v>11.6</v>
      </c>
      <c r="I12" s="32">
        <f>RANK(H12,H$8:H$30)</f>
        <v>4</v>
      </c>
      <c r="J12" s="33">
        <v>12.7</v>
      </c>
      <c r="K12" s="32">
        <f>RANK(J12,J$8:J$30)</f>
        <v>2</v>
      </c>
      <c r="L12" s="33">
        <f>D12+F12+H12+J12</f>
        <v>32.15</v>
      </c>
      <c r="M12" s="32">
        <f>RANK(L12,L$8:L$30)</f>
        <v>10</v>
      </c>
      <c r="N12" s="35">
        <f>MAX(J9:J14)</f>
        <v>13.15</v>
      </c>
      <c r="O12" s="53" t="s">
        <v>5</v>
      </c>
      <c r="P12" s="54">
        <f>IF(COUNT(J9:J14)=4,SUM(J9:J14)-MIN(J9:J14),SUM(J9:J14))+N12</f>
        <v>50.499999999999993</v>
      </c>
      <c r="Q12" s="55"/>
    </row>
    <row r="13" spans="1:19" x14ac:dyDescent="0.35">
      <c r="A13" s="40" t="s">
        <v>183</v>
      </c>
      <c r="B13" s="32" t="s">
        <v>193</v>
      </c>
      <c r="C13" s="32" t="s">
        <v>68</v>
      </c>
      <c r="D13" s="33">
        <v>11.45</v>
      </c>
      <c r="E13" s="32">
        <f>RANK(D13,D$8:D$30)</f>
        <v>4</v>
      </c>
      <c r="F13" s="33">
        <v>9.8000000000000007</v>
      </c>
      <c r="G13" s="32">
        <f>RANK(F13,F$8:F$30)</f>
        <v>5</v>
      </c>
      <c r="H13" s="33">
        <v>11.1</v>
      </c>
      <c r="I13" s="32">
        <f>RANK(H13,H$8:H$30)</f>
        <v>6</v>
      </c>
      <c r="J13" s="35">
        <v>13.15</v>
      </c>
      <c r="K13" s="32">
        <f>RANK(J13,J$8:J$30)</f>
        <v>1</v>
      </c>
      <c r="L13" s="33">
        <f>D13+F13+H13+J13</f>
        <v>45.5</v>
      </c>
      <c r="M13" s="32">
        <f>RANK(L13,L$8:L$30)</f>
        <v>2</v>
      </c>
      <c r="N13" s="32"/>
      <c r="O13" s="53"/>
      <c r="P13" s="54"/>
      <c r="Q13" s="55"/>
    </row>
    <row r="14" spans="1:19" x14ac:dyDescent="0.35">
      <c r="A14" s="41"/>
      <c r="B14" s="42"/>
      <c r="C14" s="4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2"/>
      <c r="O14" s="53" t="s">
        <v>6</v>
      </c>
      <c r="P14" s="54">
        <f>SUM(P9:P13)</f>
        <v>146.44999999999999</v>
      </c>
      <c r="Q14" s="55">
        <f>P14</f>
        <v>146.44999999999999</v>
      </c>
      <c r="R14" s="56">
        <f>RANK(Q14,Q$8:Q$30)</f>
        <v>1</v>
      </c>
    </row>
    <row r="15" spans="1:19" ht="9" customHeight="1" x14ac:dyDescent="0.35">
      <c r="B15" s="36"/>
      <c r="D15" s="6"/>
      <c r="F15" s="6"/>
      <c r="H15" s="6"/>
      <c r="J15" s="6"/>
      <c r="L15" s="6"/>
      <c r="R15" s="22"/>
    </row>
    <row r="16" spans="1:19" x14ac:dyDescent="0.35">
      <c r="A16" s="40" t="s">
        <v>185</v>
      </c>
      <c r="B16" s="32" t="s">
        <v>184</v>
      </c>
      <c r="C16" s="32" t="s">
        <v>30</v>
      </c>
      <c r="D16" s="33">
        <v>11.7</v>
      </c>
      <c r="E16" s="32">
        <f>RANK(D16,D$8:D$30)</f>
        <v>2</v>
      </c>
      <c r="F16" s="33">
        <v>9.9499999999999993</v>
      </c>
      <c r="G16" s="32">
        <f>RANK(F16,F$8:F$30)</f>
        <v>3</v>
      </c>
      <c r="H16" s="33">
        <v>11.15</v>
      </c>
      <c r="I16" s="32">
        <f>RANK(H16,H$8:H$30)</f>
        <v>5</v>
      </c>
      <c r="J16" s="35">
        <v>12.2</v>
      </c>
      <c r="K16" s="32">
        <f>RANK(J16,J$8:J$30)</f>
        <v>4</v>
      </c>
      <c r="L16" s="33">
        <f>D16+F16+H16+J16</f>
        <v>45</v>
      </c>
      <c r="M16" s="32">
        <f>RANK(L16,L$8:L$30)</f>
        <v>3</v>
      </c>
      <c r="N16" s="34"/>
      <c r="O16" s="53" t="s">
        <v>2</v>
      </c>
      <c r="P16" s="54">
        <f>IF(COUNT(D16:D21)=4,SUM(D16:D21)-MIN(D16:D21),SUM(D16:D21))+N16</f>
        <v>34.449999999999996</v>
      </c>
      <c r="Q16" s="55"/>
      <c r="S16" s="24"/>
    </row>
    <row r="17" spans="1:19" x14ac:dyDescent="0.35">
      <c r="A17" s="40" t="s">
        <v>42</v>
      </c>
      <c r="B17" s="32" t="s">
        <v>186</v>
      </c>
      <c r="C17" s="32" t="s">
        <v>30</v>
      </c>
      <c r="D17" s="33">
        <v>12.1</v>
      </c>
      <c r="E17" s="32">
        <f>RANK(D17,D$8:D$30)</f>
        <v>1</v>
      </c>
      <c r="F17" s="33">
        <f>9.4+0.1</f>
        <v>9.5</v>
      </c>
      <c r="G17" s="32">
        <f>RANK(F17,F$8:F$30)</f>
        <v>7</v>
      </c>
      <c r="H17" s="33">
        <v>11.8</v>
      </c>
      <c r="I17" s="32">
        <f>RANK(H17,H$8:H$30)</f>
        <v>2</v>
      </c>
      <c r="J17" s="33">
        <v>12.1</v>
      </c>
      <c r="K17" s="32">
        <f>RANK(J17,J$8:J$30)</f>
        <v>5</v>
      </c>
      <c r="L17" s="33">
        <f>D17+F17+H17+J17</f>
        <v>45.500000000000007</v>
      </c>
      <c r="M17" s="32">
        <f>RANK(L17,L$8:L$30)</f>
        <v>1</v>
      </c>
      <c r="N17" s="34"/>
      <c r="O17" s="53" t="s">
        <v>3</v>
      </c>
      <c r="P17" s="54">
        <f>IF(COUNT(F16:F21)=4,SUM(F16:F21)-MIN(F16:F21),SUM(F16:F21))+N17</f>
        <v>29.750000000000004</v>
      </c>
      <c r="Q17" s="55"/>
      <c r="S17" s="24"/>
    </row>
    <row r="18" spans="1:19" x14ac:dyDescent="0.35">
      <c r="A18" s="40" t="s">
        <v>44</v>
      </c>
      <c r="B18" s="32" t="s">
        <v>187</v>
      </c>
      <c r="C18" s="32" t="s">
        <v>30</v>
      </c>
      <c r="D18" s="33">
        <v>10.65</v>
      </c>
      <c r="E18" s="32">
        <f>RANK(D18,D$8:D$30)</f>
        <v>7</v>
      </c>
      <c r="F18" s="33">
        <v>10.3</v>
      </c>
      <c r="G18" s="32">
        <f>RANK(F18,F$8:F$30)</f>
        <v>1</v>
      </c>
      <c r="H18" s="33">
        <v>9.6999999999999993</v>
      </c>
      <c r="I18" s="32">
        <f>RANK(H18,H$8:H$30)</f>
        <v>11</v>
      </c>
      <c r="J18" s="33">
        <v>10.45</v>
      </c>
      <c r="K18" s="32">
        <f>RANK(J18,J$8:J$30)</f>
        <v>11</v>
      </c>
      <c r="L18" s="33">
        <f>D18+F18+H18+J18</f>
        <v>41.1</v>
      </c>
      <c r="M18" s="32">
        <f>RANK(L18,L$8:L$30)</f>
        <v>7</v>
      </c>
      <c r="N18" s="34"/>
      <c r="O18" s="53" t="s">
        <v>4</v>
      </c>
      <c r="P18" s="54">
        <f>IF(COUNT(H16:H21)=4,SUM(H16:H21)-MIN(H16:H21),SUM(H16:H21))+N18</f>
        <v>32.650000000000006</v>
      </c>
      <c r="Q18" s="55"/>
      <c r="S18" s="24"/>
    </row>
    <row r="19" spans="1:19" x14ac:dyDescent="0.35">
      <c r="A19" s="40" t="s">
        <v>46</v>
      </c>
      <c r="B19" s="32" t="s">
        <v>188</v>
      </c>
      <c r="C19" s="32" t="s">
        <v>30</v>
      </c>
      <c r="D19" s="33">
        <v>10.65</v>
      </c>
      <c r="E19" s="32">
        <f>RANK(D19,D$8:D$30)</f>
        <v>7</v>
      </c>
      <c r="F19" s="33">
        <v>7.45</v>
      </c>
      <c r="G19" s="32">
        <f>RANK(F19,F$8:F$30)</f>
        <v>12</v>
      </c>
      <c r="H19" s="33">
        <v>9.5</v>
      </c>
      <c r="I19" s="32">
        <f>RANK(H19,H$8:H$30)</f>
        <v>12</v>
      </c>
      <c r="J19" s="33">
        <v>10.7</v>
      </c>
      <c r="K19" s="32">
        <f>RANK(J19,J$8:J$30)</f>
        <v>10</v>
      </c>
      <c r="L19" s="33">
        <f>D19+F19+H19+J19</f>
        <v>38.299999999999997</v>
      </c>
      <c r="M19" s="32">
        <f>RANK(L19,L$8:L$30)</f>
        <v>8</v>
      </c>
      <c r="N19" s="35">
        <f>MAX(J16:J21)</f>
        <v>12.2</v>
      </c>
      <c r="O19" s="53" t="s">
        <v>5</v>
      </c>
      <c r="P19" s="54">
        <f>IF(COUNT(J16:J21)=4,SUM(J16:J21)-MIN(J16:J21),SUM(J16:J21))+N19</f>
        <v>47.2</v>
      </c>
      <c r="Q19" s="55"/>
      <c r="S19" s="24"/>
    </row>
    <row r="20" spans="1:19" x14ac:dyDescent="0.35">
      <c r="A20" s="44"/>
      <c r="B20" s="37"/>
      <c r="C20" s="37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2"/>
      <c r="O20" s="53"/>
      <c r="P20" s="54"/>
      <c r="Q20" s="55"/>
      <c r="S20" s="24"/>
    </row>
    <row r="21" spans="1:19" x14ac:dyDescent="0.35">
      <c r="A21" s="44"/>
      <c r="B21" s="37"/>
      <c r="C21" s="37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2"/>
      <c r="O21" s="53" t="s">
        <v>6</v>
      </c>
      <c r="P21" s="54">
        <f>SUM(P16:P20)</f>
        <v>144.05000000000001</v>
      </c>
      <c r="Q21" s="55">
        <f>P21</f>
        <v>144.05000000000001</v>
      </c>
      <c r="R21" s="56">
        <f>RANK(Q21,Q$8:Q$30)</f>
        <v>2</v>
      </c>
      <c r="S21" s="24"/>
    </row>
    <row r="22" spans="1:19" ht="9" customHeight="1" x14ac:dyDescent="0.35">
      <c r="B22" s="36"/>
      <c r="D22" s="6"/>
      <c r="F22" s="6"/>
      <c r="H22" s="6"/>
      <c r="J22" s="6"/>
      <c r="L22" s="6"/>
      <c r="R22" s="22"/>
    </row>
    <row r="23" spans="1:19" x14ac:dyDescent="0.35">
      <c r="A23" s="45">
        <v>20</v>
      </c>
      <c r="B23" s="32" t="s">
        <v>182</v>
      </c>
      <c r="C23" s="32" t="s">
        <v>180</v>
      </c>
      <c r="D23" s="33">
        <v>9.9</v>
      </c>
      <c r="E23" s="32">
        <f>RANK(D23,D$8:D$30)</f>
        <v>12</v>
      </c>
      <c r="F23" s="33">
        <v>9.5</v>
      </c>
      <c r="G23" s="32">
        <f>RANK(F23,F$8:F$30)</f>
        <v>7</v>
      </c>
      <c r="H23" s="35">
        <v>12.3</v>
      </c>
      <c r="I23" s="32">
        <f>RANK(H23,H$8:H$30)</f>
        <v>1</v>
      </c>
      <c r="J23" s="33">
        <v>12.4</v>
      </c>
      <c r="K23" s="32">
        <f>RANK(J23,J$8:J$30)</f>
        <v>3</v>
      </c>
      <c r="L23" s="33">
        <f>D23+F23+H23+J23</f>
        <v>44.1</v>
      </c>
      <c r="M23" s="32">
        <f>RANK(L23,L$8:L$30)</f>
        <v>4</v>
      </c>
      <c r="N23" s="34"/>
      <c r="O23" s="53" t="s">
        <v>2</v>
      </c>
      <c r="P23" s="54">
        <f>IF(COUNT(D23:D28)=4,SUM(D23:D28)-MIN(D23:D28),SUM(D23:D28))+N23</f>
        <v>31.450000000000003</v>
      </c>
      <c r="Q23" s="55"/>
    </row>
    <row r="24" spans="1:19" x14ac:dyDescent="0.35">
      <c r="A24" s="45">
        <v>21</v>
      </c>
      <c r="B24" s="32" t="s">
        <v>244</v>
      </c>
      <c r="C24" s="32" t="s">
        <v>180</v>
      </c>
      <c r="D24" s="33">
        <v>10.4</v>
      </c>
      <c r="E24" s="32">
        <f>RANK(D24,D$8:D$30)</f>
        <v>10</v>
      </c>
      <c r="F24" s="33">
        <v>9.6999999999999993</v>
      </c>
      <c r="G24" s="32">
        <f>RANK(F24,F$8:F$30)</f>
        <v>6</v>
      </c>
      <c r="H24" s="33">
        <v>11.8</v>
      </c>
      <c r="I24" s="32">
        <f>RANK(H24,H$8:H$30)</f>
        <v>2</v>
      </c>
      <c r="J24" s="33">
        <v>12.05</v>
      </c>
      <c r="K24" s="32">
        <f>RANK(J24,J$8:J$30)</f>
        <v>6</v>
      </c>
      <c r="L24" s="33">
        <f>D24+F24+H24+J24</f>
        <v>43.95</v>
      </c>
      <c r="M24" s="32">
        <f>RANK(L24,L$8:L$30)</f>
        <v>5</v>
      </c>
      <c r="N24" s="34"/>
      <c r="O24" s="53" t="s">
        <v>3</v>
      </c>
      <c r="P24" s="54">
        <f>IF(COUNT(F23:F28)=4,SUM(F23:F28)-MIN(F23:F28),SUM(F23:F28))+N24</f>
        <v>29.049999999999997</v>
      </c>
      <c r="Q24" s="55"/>
    </row>
    <row r="25" spans="1:19" x14ac:dyDescent="0.35">
      <c r="A25" s="45">
        <v>22</v>
      </c>
      <c r="B25" s="32" t="s">
        <v>199</v>
      </c>
      <c r="C25" s="32" t="s">
        <v>180</v>
      </c>
      <c r="D25" s="33">
        <v>10.75</v>
      </c>
      <c r="E25" s="32">
        <f>RANK(D25,D$8:D$30)</f>
        <v>6</v>
      </c>
      <c r="F25" s="33"/>
      <c r="G25" s="33"/>
      <c r="H25" s="33">
        <v>10.6</v>
      </c>
      <c r="I25" s="32">
        <f>RANK(H25,H$8:H$30)</f>
        <v>8</v>
      </c>
      <c r="J25" s="33">
        <v>11.8</v>
      </c>
      <c r="K25" s="32">
        <f>RANK(J25,J$8:J$30)</f>
        <v>7</v>
      </c>
      <c r="L25" s="33">
        <f>D25+F25+H25+J25</f>
        <v>33.150000000000006</v>
      </c>
      <c r="M25" s="32">
        <f>RANK(L25,L$8:L$30)</f>
        <v>9</v>
      </c>
      <c r="N25" s="35">
        <f>MAX(H23:H28)</f>
        <v>12.3</v>
      </c>
      <c r="O25" s="53" t="s">
        <v>4</v>
      </c>
      <c r="P25" s="54">
        <f>IF(COUNT(H23:H28)=4,SUM(H23:H28)-MIN(H23:H28),SUM(H23:H28))+N25</f>
        <v>47.100000000000009</v>
      </c>
      <c r="Q25" s="55"/>
    </row>
    <row r="26" spans="1:19" x14ac:dyDescent="0.35">
      <c r="A26" s="45">
        <v>23</v>
      </c>
      <c r="B26" s="38" t="s">
        <v>200</v>
      </c>
      <c r="C26" s="32" t="s">
        <v>180</v>
      </c>
      <c r="D26" s="33">
        <v>10.3</v>
      </c>
      <c r="E26" s="32">
        <f>RANK(D26,D$8:D$30)</f>
        <v>11</v>
      </c>
      <c r="F26" s="33">
        <v>9.85</v>
      </c>
      <c r="G26" s="32">
        <f>RANK(F26,F$8:F$30)</f>
        <v>4</v>
      </c>
      <c r="H26" s="33"/>
      <c r="I26" s="33"/>
      <c r="J26" s="33"/>
      <c r="K26" s="33"/>
      <c r="L26" s="33">
        <f>D26+F26+H26+J26</f>
        <v>20.149999999999999</v>
      </c>
      <c r="M26" s="32">
        <f>RANK(L26,L$8:L$30)</f>
        <v>13</v>
      </c>
      <c r="N26" s="34"/>
      <c r="O26" s="53" t="s">
        <v>5</v>
      </c>
      <c r="P26" s="54">
        <f>IF(COUNT(J23:J28)=4,SUM(J23:J28)-MIN(J23:J28),SUM(J23:J28))+N26</f>
        <v>36.25</v>
      </c>
      <c r="Q26" s="55"/>
    </row>
    <row r="27" spans="1:19" x14ac:dyDescent="0.35">
      <c r="A27" s="46">
        <v>24</v>
      </c>
      <c r="B27" s="47" t="s">
        <v>198</v>
      </c>
      <c r="C27" s="32" t="s">
        <v>180</v>
      </c>
      <c r="D27" s="33"/>
      <c r="E27" s="33"/>
      <c r="F27" s="33">
        <v>9.1</v>
      </c>
      <c r="G27" s="32">
        <f>RANK(F27,F$8:F$30)</f>
        <v>10</v>
      </c>
      <c r="H27" s="33">
        <v>10.7</v>
      </c>
      <c r="I27" s="32">
        <f>RANK(H27,H$8:H$30)</f>
        <v>7</v>
      </c>
      <c r="J27" s="33">
        <v>11.25</v>
      </c>
      <c r="K27" s="32">
        <f>RANK(J27,J$8:J$30)</f>
        <v>9</v>
      </c>
      <c r="L27" s="33">
        <f>D27+F27+H27+J27</f>
        <v>31.049999999999997</v>
      </c>
      <c r="M27" s="32">
        <f>RANK(L27,L$8:L$30)</f>
        <v>11</v>
      </c>
      <c r="N27" s="33"/>
      <c r="O27" s="53"/>
      <c r="P27" s="54"/>
      <c r="Q27" s="55"/>
    </row>
    <row r="28" spans="1:19" x14ac:dyDescent="0.35">
      <c r="A28" s="48"/>
      <c r="B28" s="42"/>
      <c r="C28" s="49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53" t="s">
        <v>6</v>
      </c>
      <c r="P28" s="54">
        <f>SUM(P23:P27)</f>
        <v>143.85000000000002</v>
      </c>
      <c r="Q28" s="57">
        <f>P28</f>
        <v>143.85000000000002</v>
      </c>
      <c r="R28" s="56">
        <f>RANK(Q28,Q$8:Q$30)</f>
        <v>3</v>
      </c>
    </row>
    <row r="29" spans="1:19" s="39" customFormat="1" x14ac:dyDescent="0.35">
      <c r="A29" s="30"/>
      <c r="O29" s="58"/>
      <c r="P29" s="58"/>
      <c r="Q29" s="58"/>
      <c r="R29" s="58"/>
    </row>
    <row r="30" spans="1:19" x14ac:dyDescent="0.35">
      <c r="D30" s="6"/>
      <c r="F30" s="6"/>
      <c r="H30" s="6"/>
      <c r="J30" s="6"/>
      <c r="L30" s="6"/>
      <c r="R30" s="22"/>
    </row>
  </sheetData>
  <mergeCells count="2">
    <mergeCell ref="A1:R1"/>
    <mergeCell ref="A2:R2"/>
  </mergeCells>
  <phoneticPr fontId="2" type="noConversion"/>
  <conditionalFormatting sqref="R4:R7 R31:R65536 R16:R28">
    <cfRule type="cellIs" dxfId="57" priority="93" stopIfTrue="1" operator="equal">
      <formula>3</formula>
    </cfRule>
    <cfRule type="cellIs" dxfId="56" priority="94" stopIfTrue="1" operator="equal">
      <formula>2</formula>
    </cfRule>
    <cfRule type="cellIs" dxfId="55" priority="95" stopIfTrue="1" operator="equal">
      <formula>1</formula>
    </cfRule>
  </conditionalFormatting>
  <conditionalFormatting sqref="R9:R14">
    <cfRule type="cellIs" dxfId="54" priority="18" stopIfTrue="1" operator="equal">
      <formula>3</formula>
    </cfRule>
    <cfRule type="cellIs" dxfId="53" priority="19" stopIfTrue="1" operator="equal">
      <formula>2</formula>
    </cfRule>
    <cfRule type="cellIs" dxfId="52" priority="20" stopIfTrue="1" operator="equal">
      <formula>1</formula>
    </cfRule>
  </conditionalFormatting>
  <conditionalFormatting sqref="K1 I1 G1 E1 I12:I13 K22:K25 G22:G24 E22:E26 I15:I19 K15:K19 G15:G19 E15:E19 K12:K13 I22:I25 G26:G27 E13 I27 G11:G13 K27 E3:E11 G3:G9 I3:I10 K3:K10 E29:E65536 G29:G65536 K29:K65536 I29:I65536">
    <cfRule type="cellIs" dxfId="51" priority="17" stopIfTrue="1" operator="equal">
      <formula>1</formula>
    </cfRule>
  </conditionalFormatting>
  <conditionalFormatting sqref="E2 G2 I2 K2">
    <cfRule type="cellIs" dxfId="50" priority="1" stopIfTrue="1" operator="equal">
      <formula>1</formula>
    </cfRule>
  </conditionalFormatting>
  <printOptions horizontalCentered="1"/>
  <pageMargins left="0.39370078740157483" right="0.39370078740157483" top="0.31496062992125984" bottom="0.74803149606299213" header="0.31496062992125984" footer="0.31496062992125984"/>
  <pageSetup paperSize="9" scale="84" orientation="landscape" horizontalDpi="300" verticalDpi="300" r:id="rId1"/>
  <rowBreaks count="1" manualBreakCount="1">
    <brk id="29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zoomScale="80" zoomScaleNormal="80" workbookViewId="0">
      <selection sqref="A1:R1"/>
    </sheetView>
  </sheetViews>
  <sheetFormatPr defaultRowHeight="14.5" x14ac:dyDescent="0.35"/>
  <cols>
    <col min="1" max="1" width="5.26953125" style="15" customWidth="1"/>
    <col min="2" max="2" width="23.453125" style="6" customWidth="1"/>
    <col min="3" max="3" width="23.26953125" style="6" customWidth="1"/>
    <col min="4" max="4" width="8.7265625" style="24" customWidth="1"/>
    <col min="5" max="5" width="7.1796875" style="6" bestFit="1" customWidth="1"/>
    <col min="6" max="6" width="8.7265625" style="24" customWidth="1"/>
    <col min="7" max="7" width="7.1796875" style="6" bestFit="1" customWidth="1"/>
    <col min="8" max="8" width="8.7265625" style="24" customWidth="1"/>
    <col min="9" max="9" width="7.1796875" style="6" bestFit="1" customWidth="1"/>
    <col min="10" max="10" width="8.7265625" style="24" customWidth="1"/>
    <col min="11" max="11" width="7.1796875" style="6" bestFit="1" customWidth="1"/>
    <col min="12" max="12" width="8.7265625" style="24" customWidth="1"/>
    <col min="13" max="13" width="7.1796875" style="6" bestFit="1" customWidth="1"/>
    <col min="14" max="14" width="7.1796875" style="6" customWidth="1"/>
    <col min="15" max="15" width="6.81640625" style="22" customWidth="1"/>
    <col min="16" max="16" width="8.7265625" style="22" customWidth="1"/>
    <col min="17" max="17" width="0.26953125" style="22" customWidth="1"/>
    <col min="18" max="18" width="6.54296875" style="52" customWidth="1"/>
    <col min="19" max="16384" width="8.7265625" style="6"/>
  </cols>
  <sheetData>
    <row r="1" spans="1:19" s="26" customFormat="1" ht="16.5" customHeight="1" x14ac:dyDescent="0.45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9" s="26" customFormat="1" ht="16.5" customHeight="1" x14ac:dyDescent="0.4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9" ht="8.25" customHeigh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1"/>
      <c r="P3" s="51"/>
      <c r="Q3" s="51"/>
      <c r="R3" s="51"/>
    </row>
    <row r="4" spans="1:19" x14ac:dyDescent="0.35">
      <c r="B4" s="6" t="s">
        <v>0</v>
      </c>
      <c r="C4" s="6" t="s">
        <v>1</v>
      </c>
      <c r="D4" s="24" t="s">
        <v>2</v>
      </c>
      <c r="F4" s="24" t="s">
        <v>3</v>
      </c>
      <c r="H4" s="24" t="s">
        <v>4</v>
      </c>
      <c r="J4" s="24" t="s">
        <v>5</v>
      </c>
      <c r="L4" s="24" t="s">
        <v>6</v>
      </c>
      <c r="N4" s="6" t="s">
        <v>251</v>
      </c>
    </row>
    <row r="5" spans="1:19" ht="16.5" customHeight="1" x14ac:dyDescent="0.35">
      <c r="E5" s="5" t="s">
        <v>7</v>
      </c>
      <c r="G5" s="5" t="s">
        <v>7</v>
      </c>
      <c r="I5" s="5" t="s">
        <v>7</v>
      </c>
      <c r="K5" s="5" t="s">
        <v>7</v>
      </c>
      <c r="M5" s="5" t="s">
        <v>7</v>
      </c>
      <c r="N5" s="5"/>
    </row>
    <row r="6" spans="1:19" s="50" customFormat="1" ht="15.5" x14ac:dyDescent="0.35">
      <c r="A6" s="77"/>
      <c r="B6" s="75" t="s">
        <v>10</v>
      </c>
      <c r="D6" s="74"/>
      <c r="F6" s="74"/>
      <c r="H6" s="74"/>
      <c r="J6" s="74"/>
      <c r="L6" s="74"/>
      <c r="O6" s="75"/>
      <c r="P6" s="75"/>
      <c r="Q6" s="75"/>
      <c r="R6" s="76"/>
    </row>
    <row r="7" spans="1:19" hidden="1" x14ac:dyDescent="0.35"/>
    <row r="8" spans="1:19" hidden="1" x14ac:dyDescent="0.35">
      <c r="A8" s="60"/>
      <c r="B8" s="37"/>
      <c r="C8" s="37"/>
      <c r="D8" s="33"/>
      <c r="E8" s="32" t="e">
        <f t="shared" ref="E8:E13" si="0">RANK(D8,D$8:D$77)</f>
        <v>#N/A</v>
      </c>
      <c r="F8" s="33"/>
      <c r="G8" s="32" t="e">
        <f t="shared" ref="G8:G13" si="1">RANK(F8,F$8:F$77)</f>
        <v>#N/A</v>
      </c>
      <c r="H8" s="33"/>
      <c r="I8" s="32" t="e">
        <f t="shared" ref="I8:I13" si="2">RANK(H8,H$8:H$77)</f>
        <v>#N/A</v>
      </c>
      <c r="J8" s="33"/>
      <c r="K8" s="32" t="e">
        <f t="shared" ref="K8:K13" si="3">RANK(J8,J$8:J$77)</f>
        <v>#N/A</v>
      </c>
      <c r="L8" s="33">
        <f t="shared" ref="L8:L13" si="4">J8+H8+F8+D8</f>
        <v>0</v>
      </c>
      <c r="M8" s="32">
        <f t="shared" ref="M8:M13" si="5">RANK(L8,L$8:L$77)</f>
        <v>25</v>
      </c>
      <c r="N8" s="32"/>
      <c r="O8" s="53" t="s">
        <v>2</v>
      </c>
      <c r="P8" s="54">
        <f>IF(COUNT(D8:D13)=5,SUM(D8:D13)-MIN(D8:D13),SUM(D8:D13))</f>
        <v>0</v>
      </c>
      <c r="Q8" s="55"/>
    </row>
    <row r="9" spans="1:19" hidden="1" x14ac:dyDescent="0.35">
      <c r="A9" s="61"/>
      <c r="B9" s="37"/>
      <c r="C9" s="37"/>
      <c r="D9" s="33"/>
      <c r="E9" s="32" t="e">
        <f t="shared" si="0"/>
        <v>#N/A</v>
      </c>
      <c r="F9" s="33"/>
      <c r="G9" s="32" t="e">
        <f t="shared" si="1"/>
        <v>#N/A</v>
      </c>
      <c r="H9" s="33"/>
      <c r="I9" s="32" t="e">
        <f t="shared" si="2"/>
        <v>#N/A</v>
      </c>
      <c r="J9" s="33"/>
      <c r="K9" s="32" t="e">
        <f t="shared" si="3"/>
        <v>#N/A</v>
      </c>
      <c r="L9" s="33">
        <f t="shared" si="4"/>
        <v>0</v>
      </c>
      <c r="M9" s="32">
        <f t="shared" si="5"/>
        <v>25</v>
      </c>
      <c r="N9" s="32"/>
      <c r="O9" s="53" t="s">
        <v>3</v>
      </c>
      <c r="P9" s="54">
        <f>IF(COUNT(F8:F13)=5,SUM(F8:F13)-MIN(F8:F13),SUM(F8:F13))</f>
        <v>0</v>
      </c>
      <c r="Q9" s="55"/>
    </row>
    <row r="10" spans="1:19" hidden="1" x14ac:dyDescent="0.35">
      <c r="A10" s="61"/>
      <c r="B10" s="37"/>
      <c r="C10" s="37"/>
      <c r="D10" s="33"/>
      <c r="E10" s="32" t="e">
        <f t="shared" si="0"/>
        <v>#N/A</v>
      </c>
      <c r="F10" s="33"/>
      <c r="G10" s="32" t="e">
        <f t="shared" si="1"/>
        <v>#N/A</v>
      </c>
      <c r="H10" s="33"/>
      <c r="I10" s="32" t="e">
        <f t="shared" si="2"/>
        <v>#N/A</v>
      </c>
      <c r="J10" s="33"/>
      <c r="K10" s="32" t="e">
        <f t="shared" si="3"/>
        <v>#N/A</v>
      </c>
      <c r="L10" s="33">
        <f t="shared" si="4"/>
        <v>0</v>
      </c>
      <c r="M10" s="32">
        <f t="shared" si="5"/>
        <v>25</v>
      </c>
      <c r="N10" s="32"/>
      <c r="O10" s="53" t="s">
        <v>4</v>
      </c>
      <c r="P10" s="54">
        <f>IF(COUNT(H8:H13)=5,SUM(H8:H13)-MIN(H8:H13),SUM(H8:H13))</f>
        <v>0</v>
      </c>
      <c r="Q10" s="55"/>
    </row>
    <row r="11" spans="1:19" hidden="1" x14ac:dyDescent="0.35">
      <c r="A11" s="61"/>
      <c r="B11" s="37"/>
      <c r="C11" s="37"/>
      <c r="D11" s="33"/>
      <c r="E11" s="32" t="e">
        <f t="shared" si="0"/>
        <v>#N/A</v>
      </c>
      <c r="F11" s="33"/>
      <c r="G11" s="32" t="e">
        <f t="shared" si="1"/>
        <v>#N/A</v>
      </c>
      <c r="H11" s="33"/>
      <c r="I11" s="32" t="e">
        <f t="shared" si="2"/>
        <v>#N/A</v>
      </c>
      <c r="J11" s="33"/>
      <c r="K11" s="32" t="e">
        <f t="shared" si="3"/>
        <v>#N/A</v>
      </c>
      <c r="L11" s="33">
        <f t="shared" si="4"/>
        <v>0</v>
      </c>
      <c r="M11" s="32">
        <f t="shared" si="5"/>
        <v>25</v>
      </c>
      <c r="N11" s="32"/>
      <c r="O11" s="53" t="s">
        <v>5</v>
      </c>
      <c r="P11" s="54">
        <f>IF(COUNT(J8:J13)=5,SUM(J8:J13)-MIN(J8:J13),SUM(J8:J13))</f>
        <v>0</v>
      </c>
      <c r="Q11" s="55"/>
    </row>
    <row r="12" spans="1:19" hidden="1" x14ac:dyDescent="0.35">
      <c r="A12" s="62"/>
      <c r="B12" s="37"/>
      <c r="C12" s="37"/>
      <c r="D12" s="33"/>
      <c r="E12" s="32" t="e">
        <f t="shared" si="0"/>
        <v>#N/A</v>
      </c>
      <c r="F12" s="33"/>
      <c r="G12" s="32" t="e">
        <f t="shared" si="1"/>
        <v>#N/A</v>
      </c>
      <c r="H12" s="33"/>
      <c r="I12" s="32" t="e">
        <f t="shared" si="2"/>
        <v>#N/A</v>
      </c>
      <c r="J12" s="33"/>
      <c r="K12" s="32" t="e">
        <f t="shared" si="3"/>
        <v>#N/A</v>
      </c>
      <c r="L12" s="33">
        <f t="shared" si="4"/>
        <v>0</v>
      </c>
      <c r="M12" s="32">
        <f t="shared" si="5"/>
        <v>25</v>
      </c>
      <c r="N12" s="32"/>
      <c r="O12" s="53"/>
      <c r="P12" s="54"/>
      <c r="Q12" s="55"/>
    </row>
    <row r="13" spans="1:19" hidden="1" x14ac:dyDescent="0.35">
      <c r="A13" s="44"/>
      <c r="B13" s="37"/>
      <c r="C13" s="37"/>
      <c r="D13" s="33"/>
      <c r="E13" s="32" t="e">
        <f t="shared" si="0"/>
        <v>#N/A</v>
      </c>
      <c r="F13" s="33"/>
      <c r="G13" s="32" t="e">
        <f t="shared" si="1"/>
        <v>#N/A</v>
      </c>
      <c r="H13" s="33"/>
      <c r="I13" s="32" t="e">
        <f t="shared" si="2"/>
        <v>#N/A</v>
      </c>
      <c r="J13" s="33"/>
      <c r="K13" s="32" t="e">
        <f t="shared" si="3"/>
        <v>#N/A</v>
      </c>
      <c r="L13" s="33">
        <f t="shared" si="4"/>
        <v>0</v>
      </c>
      <c r="M13" s="32">
        <f t="shared" si="5"/>
        <v>25</v>
      </c>
      <c r="N13" s="32"/>
      <c r="O13" s="53" t="s">
        <v>6</v>
      </c>
      <c r="P13" s="54">
        <f>SUM(P8:P12)</f>
        <v>0</v>
      </c>
      <c r="Q13" s="55">
        <f>P13</f>
        <v>0</v>
      </c>
      <c r="R13" s="56">
        <f>RANK(Q13,Q$8:Q$76)</f>
        <v>6</v>
      </c>
      <c r="S13" s="24"/>
    </row>
    <row r="14" spans="1:19" x14ac:dyDescent="0.35">
      <c r="E14" s="24"/>
      <c r="G14" s="24"/>
      <c r="I14" s="24"/>
      <c r="K14" s="24"/>
      <c r="M14" s="24"/>
      <c r="N14" s="24"/>
      <c r="P14" s="55"/>
      <c r="Q14" s="55"/>
      <c r="S14" s="24"/>
    </row>
    <row r="15" spans="1:19" x14ac:dyDescent="0.35">
      <c r="A15" s="40" t="s">
        <v>212</v>
      </c>
      <c r="B15" s="32" t="s">
        <v>216</v>
      </c>
      <c r="C15" s="32" t="s">
        <v>38</v>
      </c>
      <c r="D15" s="33">
        <v>11.5</v>
      </c>
      <c r="E15" s="32">
        <f>RANK(D15,D$8:D$77)</f>
        <v>4</v>
      </c>
      <c r="F15" s="33">
        <v>11.55</v>
      </c>
      <c r="G15" s="32">
        <f>RANK(F15,F$8:F$77)</f>
        <v>3</v>
      </c>
      <c r="H15" s="33">
        <v>11.65</v>
      </c>
      <c r="I15" s="32">
        <f>RANK(H15,H$8:H$77)</f>
        <v>3</v>
      </c>
      <c r="J15" s="33">
        <v>12.35</v>
      </c>
      <c r="K15" s="32">
        <f>RANK(J15,J$8:J$77)</f>
        <v>5</v>
      </c>
      <c r="L15" s="33">
        <f>J15+H15+F15+D15</f>
        <v>47.05</v>
      </c>
      <c r="M15" s="32">
        <f>RANK(L15,L$8:L$77)</f>
        <v>2</v>
      </c>
      <c r="N15" s="34"/>
      <c r="O15" s="53" t="s">
        <v>2</v>
      </c>
      <c r="P15" s="54">
        <f>IF(COUNT(D15:D20)=4,SUM(D15:D20)-MIN(D15:D20),SUM(D15:D20))+N15</f>
        <v>33.450000000000003</v>
      </c>
      <c r="Q15" s="55"/>
      <c r="S15" s="24"/>
    </row>
    <row r="16" spans="1:19" x14ac:dyDescent="0.35">
      <c r="A16" s="40" t="s">
        <v>249</v>
      </c>
      <c r="B16" s="32" t="s">
        <v>217</v>
      </c>
      <c r="C16" s="32" t="s">
        <v>38</v>
      </c>
      <c r="D16" s="33">
        <v>11.25</v>
      </c>
      <c r="E16" s="32">
        <f>RANK(D16,D$8:D$77)</f>
        <v>5</v>
      </c>
      <c r="F16" s="35">
        <v>12.05</v>
      </c>
      <c r="G16" s="32">
        <f>RANK(F16,F$8:F$77)</f>
        <v>1</v>
      </c>
      <c r="H16" s="33">
        <v>11.8</v>
      </c>
      <c r="I16" s="32">
        <f>RANK(H16,H$8:H$77)</f>
        <v>1</v>
      </c>
      <c r="J16" s="33">
        <v>12.6</v>
      </c>
      <c r="K16" s="32">
        <f>RANK(J16,J$8:J$77)</f>
        <v>2</v>
      </c>
      <c r="L16" s="33">
        <f>J16+H16+F16+D16</f>
        <v>47.7</v>
      </c>
      <c r="M16" s="32">
        <f>RANK(L16,L$8:L$77)</f>
        <v>1</v>
      </c>
      <c r="N16" s="35">
        <f>MAX(F15:F20)</f>
        <v>12.05</v>
      </c>
      <c r="O16" s="53" t="s">
        <v>3</v>
      </c>
      <c r="P16" s="54">
        <f>IF(COUNT(F15:F20)=4,SUM(F15:F20)-MIN(F15:F20),SUM(F15:F20))+N16</f>
        <v>46.75</v>
      </c>
      <c r="Q16" s="55"/>
      <c r="S16" s="24"/>
    </row>
    <row r="17" spans="1:19" x14ac:dyDescent="0.35">
      <c r="A17" s="59">
        <v>47</v>
      </c>
      <c r="B17" s="32" t="s">
        <v>218</v>
      </c>
      <c r="C17" s="32" t="s">
        <v>38</v>
      </c>
      <c r="D17" s="33">
        <v>10.7</v>
      </c>
      <c r="E17" s="32">
        <f>RANK(D17,D$8:D$77)</f>
        <v>15</v>
      </c>
      <c r="F17" s="33">
        <v>11.1</v>
      </c>
      <c r="G17" s="32">
        <f>RANK(F17,F$8:F$77)</f>
        <v>10</v>
      </c>
      <c r="H17" s="33">
        <v>11.6</v>
      </c>
      <c r="I17" s="32">
        <f>RANK(H17,H$8:H$77)</f>
        <v>4</v>
      </c>
      <c r="J17" s="33">
        <v>12.3</v>
      </c>
      <c r="K17" s="32">
        <f>RANK(J17,J$8:J$77)</f>
        <v>7</v>
      </c>
      <c r="L17" s="33">
        <f>J17+H17+F17+D17</f>
        <v>45.7</v>
      </c>
      <c r="M17" s="32">
        <f>RANK(L17,L$8:L$77)</f>
        <v>5</v>
      </c>
      <c r="N17" s="32"/>
      <c r="O17" s="53" t="s">
        <v>4</v>
      </c>
      <c r="P17" s="54">
        <f>IF(COUNT(H15:H20)=4,SUM(H15:H20)-MIN(H15:H20),SUM(H15:H20))+N17</f>
        <v>35.050000000000011</v>
      </c>
      <c r="Q17" s="55"/>
      <c r="S17" s="24"/>
    </row>
    <row r="18" spans="1:19" x14ac:dyDescent="0.35">
      <c r="A18" s="40" t="s">
        <v>136</v>
      </c>
      <c r="B18" s="32" t="s">
        <v>219</v>
      </c>
      <c r="C18" s="32" t="s">
        <v>38</v>
      </c>
      <c r="D18" s="33">
        <v>10.5</v>
      </c>
      <c r="E18" s="32">
        <f>RANK(D18,D$8:D$77)</f>
        <v>19</v>
      </c>
      <c r="F18" s="33"/>
      <c r="G18" s="33"/>
      <c r="H18" s="33"/>
      <c r="I18" s="33"/>
      <c r="J18" s="33">
        <v>11.8</v>
      </c>
      <c r="K18" s="32">
        <f>RANK(J18,J$8:J$77)</f>
        <v>10</v>
      </c>
      <c r="L18" s="33">
        <f>J18+H18+F18+D18</f>
        <v>22.3</v>
      </c>
      <c r="M18" s="32">
        <f>RANK(L18,L$8:L$77)</f>
        <v>23</v>
      </c>
      <c r="N18" s="32"/>
      <c r="O18" s="53" t="s">
        <v>5</v>
      </c>
      <c r="P18" s="54">
        <f>IF(COUNT(J15:J20)=4,SUM(J15:J20)-MIN(J15:J20),SUM(J15:J20))+N18</f>
        <v>37.25</v>
      </c>
      <c r="Q18" s="55"/>
      <c r="S18" s="24"/>
    </row>
    <row r="19" spans="1:19" x14ac:dyDescent="0.35">
      <c r="A19" s="40" t="s">
        <v>250</v>
      </c>
      <c r="B19" s="32" t="s">
        <v>220</v>
      </c>
      <c r="C19" s="32" t="s">
        <v>38</v>
      </c>
      <c r="D19" s="33"/>
      <c r="E19" s="33"/>
      <c r="F19" s="33">
        <v>10.75</v>
      </c>
      <c r="G19" s="32">
        <f>RANK(F19,F$8:F$77)</f>
        <v>14</v>
      </c>
      <c r="H19" s="33">
        <v>10.55</v>
      </c>
      <c r="I19" s="32">
        <f>RANK(H19,H$8:H$77)</f>
        <v>12</v>
      </c>
      <c r="J19" s="33"/>
      <c r="K19" s="33"/>
      <c r="L19" s="33">
        <f>J19+H19+F19+D19</f>
        <v>21.3</v>
      </c>
      <c r="M19" s="32">
        <f>RANK(L19,L$8:L$77)</f>
        <v>24</v>
      </c>
      <c r="N19" s="32"/>
      <c r="O19" s="53"/>
      <c r="P19" s="54"/>
      <c r="Q19" s="55"/>
      <c r="S19" s="24"/>
    </row>
    <row r="20" spans="1:19" x14ac:dyDescent="0.35">
      <c r="A20" s="40"/>
      <c r="B20" s="32"/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53" t="s">
        <v>6</v>
      </c>
      <c r="P20" s="54">
        <f>SUM(P15:P19)</f>
        <v>152.5</v>
      </c>
      <c r="Q20" s="55">
        <f>P20</f>
        <v>152.5</v>
      </c>
      <c r="R20" s="56">
        <f>RANK(Q20,Q$8:Q$77)</f>
        <v>1</v>
      </c>
    </row>
    <row r="21" spans="1:19" ht="8" customHeight="1" x14ac:dyDescent="0.35">
      <c r="E21" s="24"/>
      <c r="G21" s="24"/>
      <c r="I21" s="24"/>
      <c r="K21" s="24"/>
      <c r="M21" s="24"/>
      <c r="N21" s="24"/>
    </row>
    <row r="22" spans="1:19" x14ac:dyDescent="0.35">
      <c r="A22" s="59">
        <v>25</v>
      </c>
      <c r="B22" s="32" t="s">
        <v>181</v>
      </c>
      <c r="C22" s="32" t="s">
        <v>228</v>
      </c>
      <c r="D22" s="33">
        <v>11.9</v>
      </c>
      <c r="E22" s="32">
        <f>RANK(D22,D$8:D$77)</f>
        <v>1</v>
      </c>
      <c r="F22" s="33">
        <v>11.3</v>
      </c>
      <c r="G22" s="32">
        <f>RANK(F22,F$8:F$77)</f>
        <v>7</v>
      </c>
      <c r="H22" s="33"/>
      <c r="I22" s="33"/>
      <c r="J22" s="33">
        <v>10.5</v>
      </c>
      <c r="K22" s="32">
        <f>RANK(J22,J$8:J$77)</f>
        <v>19</v>
      </c>
      <c r="L22" s="33">
        <f>J22+H22+F22+D22</f>
        <v>33.700000000000003</v>
      </c>
      <c r="M22" s="32">
        <f>RANK(L22,L$8:L$77)</f>
        <v>13</v>
      </c>
      <c r="N22" s="34"/>
      <c r="O22" s="53" t="s">
        <v>2</v>
      </c>
      <c r="P22" s="54">
        <f>IF(COUNT(D22:D27)=4,SUM(D22:D27)-MIN(D22:D27),SUM(D22:D27))+N22</f>
        <v>33.350000000000009</v>
      </c>
      <c r="Q22" s="55"/>
      <c r="S22" s="24"/>
    </row>
    <row r="23" spans="1:19" x14ac:dyDescent="0.35">
      <c r="A23" s="59">
        <v>26</v>
      </c>
      <c r="B23" s="32" t="s">
        <v>194</v>
      </c>
      <c r="C23" s="32" t="s">
        <v>228</v>
      </c>
      <c r="D23" s="33">
        <v>9.8000000000000007</v>
      </c>
      <c r="E23" s="32">
        <f>RANK(D23,D$8:D$77)</f>
        <v>20</v>
      </c>
      <c r="F23" s="33">
        <v>11.8</v>
      </c>
      <c r="G23" s="32">
        <f>RANK(F23,F$8:F$77)</f>
        <v>2</v>
      </c>
      <c r="H23" s="33">
        <v>11.5</v>
      </c>
      <c r="I23" s="32">
        <f>RANK(H23,H$8:H$77)</f>
        <v>5</v>
      </c>
      <c r="J23" s="33"/>
      <c r="K23" s="33"/>
      <c r="L23" s="33">
        <f>J23+H23+F23+D23</f>
        <v>33.1</v>
      </c>
      <c r="M23" s="32">
        <f>RANK(L23,L$8:L$77)</f>
        <v>15</v>
      </c>
      <c r="N23" s="34"/>
      <c r="O23" s="53" t="s">
        <v>3</v>
      </c>
      <c r="P23" s="54">
        <f>IF(COUNT(F22:F27)=4,SUM(F22:F27)-MIN(F22:F27),SUM(F22:F27))+N23</f>
        <v>34.5</v>
      </c>
      <c r="Q23" s="55"/>
      <c r="S23" s="24"/>
    </row>
    <row r="24" spans="1:19" x14ac:dyDescent="0.35">
      <c r="A24" s="63">
        <v>27</v>
      </c>
      <c r="B24" s="32" t="s">
        <v>195</v>
      </c>
      <c r="C24" s="32" t="s">
        <v>228</v>
      </c>
      <c r="D24" s="33">
        <v>10.7</v>
      </c>
      <c r="E24" s="32">
        <f>RANK(D24,D$8:D$77)</f>
        <v>15</v>
      </c>
      <c r="F24" s="33">
        <v>11.4</v>
      </c>
      <c r="G24" s="32">
        <f>RANK(F24,F$8:F$77)</f>
        <v>5</v>
      </c>
      <c r="H24" s="33">
        <v>11.7</v>
      </c>
      <c r="I24" s="32">
        <f>RANK(H24,H$8:H$77)</f>
        <v>2</v>
      </c>
      <c r="J24" s="33">
        <v>12.55</v>
      </c>
      <c r="K24" s="32">
        <f>RANK(J24,J$8:J$77)</f>
        <v>3</v>
      </c>
      <c r="L24" s="33">
        <f>J24+H24+F24+D24</f>
        <v>46.349999999999994</v>
      </c>
      <c r="M24" s="32">
        <f>RANK(L24,L$8:L$77)</f>
        <v>3</v>
      </c>
      <c r="N24" s="34"/>
      <c r="O24" s="53" t="s">
        <v>4</v>
      </c>
      <c r="P24" s="54">
        <f>IF(COUNT(H22:H27)=4,SUM(H22:H27)-MIN(H22:H27),SUM(H22:H27))+N24</f>
        <v>34.250000000000007</v>
      </c>
      <c r="Q24" s="55"/>
      <c r="S24" s="24"/>
    </row>
    <row r="25" spans="1:19" x14ac:dyDescent="0.35">
      <c r="A25" s="59">
        <v>28</v>
      </c>
      <c r="B25" s="32" t="s">
        <v>196</v>
      </c>
      <c r="C25" s="32" t="s">
        <v>228</v>
      </c>
      <c r="D25" s="33">
        <v>10.75</v>
      </c>
      <c r="E25" s="32">
        <f>RANK(D25,D$8:D$77)</f>
        <v>12</v>
      </c>
      <c r="F25" s="33">
        <v>7.5</v>
      </c>
      <c r="G25" s="32">
        <f>RANK(F25,F$8:F$77)</f>
        <v>20</v>
      </c>
      <c r="H25" s="33">
        <v>9.65</v>
      </c>
      <c r="I25" s="32">
        <f>RANK(H25,H$8:H$77)</f>
        <v>16</v>
      </c>
      <c r="J25" s="33">
        <v>11.4</v>
      </c>
      <c r="K25" s="32">
        <f>RANK(J25,J$8:J$77)</f>
        <v>16</v>
      </c>
      <c r="L25" s="33">
        <f>J25+H25+F25+D25</f>
        <v>39.299999999999997</v>
      </c>
      <c r="M25" s="32">
        <f>RANK(L25,L$8:L$77)</f>
        <v>11</v>
      </c>
      <c r="N25" s="35">
        <f>MAX(J22:J27)</f>
        <v>12.7</v>
      </c>
      <c r="O25" s="53" t="s">
        <v>5</v>
      </c>
      <c r="P25" s="54">
        <f>IF(COUNT(J22:J27)=4,SUM(J22:J27)-MIN(J22:J27),SUM(J22:J27))+N25</f>
        <v>49.350000000000009</v>
      </c>
      <c r="Q25" s="55"/>
      <c r="S25" s="24"/>
    </row>
    <row r="26" spans="1:19" x14ac:dyDescent="0.35">
      <c r="A26" s="64" t="s">
        <v>197</v>
      </c>
      <c r="B26" s="42" t="s">
        <v>245</v>
      </c>
      <c r="C26" s="32" t="s">
        <v>228</v>
      </c>
      <c r="D26" s="33"/>
      <c r="E26" s="33"/>
      <c r="F26" s="33"/>
      <c r="G26" s="33"/>
      <c r="H26" s="33">
        <v>11.05</v>
      </c>
      <c r="I26" s="32">
        <f>RANK(H26,H$8:H$77)</f>
        <v>8</v>
      </c>
      <c r="J26" s="35">
        <v>12.7</v>
      </c>
      <c r="K26" s="32">
        <f>RANK(J26,J$8:J$77)</f>
        <v>1</v>
      </c>
      <c r="L26" s="33">
        <f>J26+H26+F26+D26</f>
        <v>23.75</v>
      </c>
      <c r="M26" s="32">
        <f>RANK(L26,L$8:L$77)</f>
        <v>22</v>
      </c>
      <c r="N26" s="32"/>
      <c r="O26" s="53"/>
      <c r="P26" s="54"/>
      <c r="Q26" s="55"/>
      <c r="S26" s="24"/>
    </row>
    <row r="27" spans="1:19" x14ac:dyDescent="0.35">
      <c r="A27" s="64"/>
      <c r="B27" s="42"/>
      <c r="C27" s="4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2"/>
      <c r="O27" s="53" t="s">
        <v>6</v>
      </c>
      <c r="P27" s="54">
        <f>SUM(P22:P26)</f>
        <v>151.45000000000005</v>
      </c>
      <c r="Q27" s="55">
        <f>P27</f>
        <v>151.45000000000005</v>
      </c>
      <c r="R27" s="56">
        <f>RANK(Q27,Q$8:Q$77)</f>
        <v>2</v>
      </c>
      <c r="S27" s="24"/>
    </row>
    <row r="28" spans="1:19" ht="8.25" customHeight="1" x14ac:dyDescent="0.35">
      <c r="E28" s="24"/>
      <c r="G28" s="24"/>
      <c r="I28" s="24"/>
      <c r="K28" s="24"/>
      <c r="M28" s="24"/>
      <c r="N28" s="24"/>
      <c r="P28" s="55"/>
      <c r="Q28" s="55"/>
    </row>
    <row r="29" spans="1:19" ht="14.25" customHeight="1" x14ac:dyDescent="0.35">
      <c r="A29" s="59">
        <v>35</v>
      </c>
      <c r="B29" s="32" t="s">
        <v>205</v>
      </c>
      <c r="C29" s="65" t="s">
        <v>149</v>
      </c>
      <c r="D29" s="33">
        <v>10.95</v>
      </c>
      <c r="E29" s="32">
        <f>RANK(D29,D$8:D$77)</f>
        <v>8</v>
      </c>
      <c r="F29" s="33">
        <v>11.1</v>
      </c>
      <c r="G29" s="32">
        <f>RANK(F29,F$8:F$77)</f>
        <v>10</v>
      </c>
      <c r="H29" s="35">
        <v>11.4</v>
      </c>
      <c r="I29" s="32">
        <f>RANK(H29,H$8:H$77)</f>
        <v>6</v>
      </c>
      <c r="J29" s="33">
        <v>12.35</v>
      </c>
      <c r="K29" s="32">
        <f>RANK(J29,J$8:J$77)</f>
        <v>5</v>
      </c>
      <c r="L29" s="33">
        <f>J29+H29+F29+D29</f>
        <v>45.8</v>
      </c>
      <c r="M29" s="32">
        <f>RANK(L29,L$8:L$77)</f>
        <v>4</v>
      </c>
      <c r="N29" s="34"/>
      <c r="O29" s="53" t="s">
        <v>2</v>
      </c>
      <c r="P29" s="54">
        <f>IF(COUNT(D29:D34)=4,SUM(D29:D34)-MIN(D29:D34),SUM(D29:D34))+N29</f>
        <v>33.349999999999994</v>
      </c>
      <c r="Q29" s="55"/>
    </row>
    <row r="30" spans="1:19" x14ac:dyDescent="0.35">
      <c r="A30" s="40" t="s">
        <v>120</v>
      </c>
      <c r="B30" s="32" t="s">
        <v>206</v>
      </c>
      <c r="C30" s="65" t="s">
        <v>149</v>
      </c>
      <c r="D30" s="33">
        <v>10.75</v>
      </c>
      <c r="E30" s="32">
        <f>RANK(D30,D$8:D$77)</f>
        <v>12</v>
      </c>
      <c r="F30" s="33"/>
      <c r="G30" s="33"/>
      <c r="H30" s="33">
        <v>8.6</v>
      </c>
      <c r="I30" s="32">
        <f>RANK(H30,H$8:H$77)</f>
        <v>17</v>
      </c>
      <c r="J30" s="33">
        <v>11.7</v>
      </c>
      <c r="K30" s="32">
        <f>RANK(J30,J$8:J$77)</f>
        <v>12</v>
      </c>
      <c r="L30" s="33">
        <f>J30+H30+F30+D30</f>
        <v>31.049999999999997</v>
      </c>
      <c r="M30" s="32">
        <f>RANK(L30,L$8:L$77)</f>
        <v>19</v>
      </c>
      <c r="N30" s="34"/>
      <c r="O30" s="53" t="s">
        <v>3</v>
      </c>
      <c r="P30" s="54">
        <f>IF(COUNT(F29:F34)=4,SUM(F29:F34)-MIN(F29:F34),SUM(F29:F34))+N30</f>
        <v>33.550000000000004</v>
      </c>
      <c r="Q30" s="55"/>
    </row>
    <row r="31" spans="1:19" x14ac:dyDescent="0.35">
      <c r="A31" s="59">
        <v>37</v>
      </c>
      <c r="B31" s="32" t="s">
        <v>207</v>
      </c>
      <c r="C31" s="65" t="s">
        <v>149</v>
      </c>
      <c r="D31" s="33"/>
      <c r="E31" s="33"/>
      <c r="F31" s="33">
        <v>10.65</v>
      </c>
      <c r="G31" s="32">
        <f>RANK(F31,F$8:F$77)</f>
        <v>15</v>
      </c>
      <c r="H31" s="33">
        <v>11.05</v>
      </c>
      <c r="I31" s="32">
        <f>RANK(H31,H$8:H$77)</f>
        <v>8</v>
      </c>
      <c r="J31" s="33">
        <v>11.8</v>
      </c>
      <c r="K31" s="32">
        <f>RANK(J31,J$8:J$77)</f>
        <v>10</v>
      </c>
      <c r="L31" s="33">
        <f>J31+H31+F31+D31</f>
        <v>33.5</v>
      </c>
      <c r="M31" s="32">
        <f>RANK(L31,L$8:L$77)</f>
        <v>14</v>
      </c>
      <c r="N31" s="35">
        <f>MAX(H29:H34)</f>
        <v>11.4</v>
      </c>
      <c r="O31" s="53" t="s">
        <v>4</v>
      </c>
      <c r="P31" s="54">
        <f>IF(COUNT(H29:H34)=4,SUM(H29:H34)-MIN(H29:H34),SUM(H29:H34))+N31</f>
        <v>44.75</v>
      </c>
      <c r="Q31" s="55"/>
    </row>
    <row r="32" spans="1:19" x14ac:dyDescent="0.35">
      <c r="A32" s="59">
        <v>38</v>
      </c>
      <c r="B32" s="32" t="s">
        <v>208</v>
      </c>
      <c r="C32" s="65" t="s">
        <v>149</v>
      </c>
      <c r="D32" s="33">
        <v>10.55</v>
      </c>
      <c r="E32" s="32">
        <f>RANK(D32,D$8:D$77)</f>
        <v>18</v>
      </c>
      <c r="F32" s="33">
        <v>11</v>
      </c>
      <c r="G32" s="32">
        <f>RANK(F32,F$8:F$77)</f>
        <v>12</v>
      </c>
      <c r="H32" s="33">
        <v>10.9</v>
      </c>
      <c r="I32" s="32">
        <f>RANK(H32,H$8:H$77)</f>
        <v>11</v>
      </c>
      <c r="J32" s="33"/>
      <c r="K32" s="33"/>
      <c r="L32" s="33">
        <f>J32+H32+F32+D32</f>
        <v>32.450000000000003</v>
      </c>
      <c r="M32" s="32">
        <f>RANK(L32,L$8:L$77)</f>
        <v>16</v>
      </c>
      <c r="N32" s="32"/>
      <c r="O32" s="53" t="s">
        <v>5</v>
      </c>
      <c r="P32" s="54">
        <f>IF(COUNT(J29:J34)=4,SUM(J29:J34)-MIN(J29:J34),SUM(J29:J34))+N32</f>
        <v>36.549999999999997</v>
      </c>
      <c r="Q32" s="55"/>
    </row>
    <row r="33" spans="1:19" x14ac:dyDescent="0.35">
      <c r="A33" s="59">
        <v>39</v>
      </c>
      <c r="B33" s="32" t="s">
        <v>209</v>
      </c>
      <c r="C33" s="65" t="s">
        <v>149</v>
      </c>
      <c r="D33" s="33">
        <v>11.65</v>
      </c>
      <c r="E33" s="32">
        <f>RANK(D33,D$8:D$77)</f>
        <v>3</v>
      </c>
      <c r="F33" s="33">
        <v>11.45</v>
      </c>
      <c r="G33" s="32">
        <f>RANK(F33,F$8:F$77)</f>
        <v>4</v>
      </c>
      <c r="H33" s="33"/>
      <c r="I33" s="33"/>
      <c r="J33" s="33">
        <v>12.4</v>
      </c>
      <c r="K33" s="32">
        <f>RANK(J33,J$8:J$77)</f>
        <v>4</v>
      </c>
      <c r="L33" s="33">
        <f>J33+H33+F33+D33</f>
        <v>35.5</v>
      </c>
      <c r="M33" s="32">
        <f>RANK(L33,L$8:L$77)</f>
        <v>12</v>
      </c>
      <c r="N33" s="32"/>
      <c r="O33" s="53"/>
      <c r="P33" s="54"/>
      <c r="Q33" s="55"/>
    </row>
    <row r="34" spans="1:19" x14ac:dyDescent="0.35">
      <c r="A34" s="66"/>
      <c r="B34" s="42"/>
      <c r="C34" s="4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53" t="s">
        <v>6</v>
      </c>
      <c r="P34" s="54">
        <f>SUM(P29:P33)</f>
        <v>148.19999999999999</v>
      </c>
      <c r="Q34" s="55">
        <f>P34</f>
        <v>148.19999999999999</v>
      </c>
      <c r="R34" s="56">
        <f>RANK(Q34,Q$8:Q$77)</f>
        <v>3</v>
      </c>
      <c r="S34" s="24"/>
    </row>
    <row r="35" spans="1:19" x14ac:dyDescent="0.35">
      <c r="A35" s="24"/>
      <c r="B35" s="24"/>
      <c r="C35" s="24"/>
      <c r="E35" s="24"/>
      <c r="G35" s="24"/>
      <c r="I35" s="24"/>
      <c r="K35" s="24"/>
      <c r="M35" s="24"/>
      <c r="N35" s="24"/>
      <c r="P35" s="55"/>
      <c r="Q35" s="55"/>
      <c r="S35" s="24"/>
    </row>
    <row r="36" spans="1:19" ht="14.25" customHeight="1" x14ac:dyDescent="0.35">
      <c r="A36" s="59">
        <v>30</v>
      </c>
      <c r="B36" s="32" t="s">
        <v>201</v>
      </c>
      <c r="C36" s="32" t="s">
        <v>164</v>
      </c>
      <c r="D36" s="33">
        <v>10.9</v>
      </c>
      <c r="E36" s="32">
        <f>RANK(D36,D$8:D$77)</f>
        <v>10</v>
      </c>
      <c r="F36" s="33">
        <v>11</v>
      </c>
      <c r="G36" s="32">
        <f>RANK(F36,F$8:F$77)</f>
        <v>12</v>
      </c>
      <c r="H36" s="33">
        <v>10.5</v>
      </c>
      <c r="I36" s="32">
        <f>RANK(H36,H$8:H$77)</f>
        <v>13</v>
      </c>
      <c r="J36" s="33">
        <v>11.6</v>
      </c>
      <c r="K36" s="32">
        <f>RANK(J36,J$8:J$77)</f>
        <v>14</v>
      </c>
      <c r="L36" s="33">
        <f>J36+H36+F36+D36</f>
        <v>44</v>
      </c>
      <c r="M36" s="32">
        <f>RANK(L36,L$8:L$77)</f>
        <v>8</v>
      </c>
      <c r="N36" s="34"/>
      <c r="O36" s="53" t="s">
        <v>2</v>
      </c>
      <c r="P36" s="54">
        <f>IF(COUNT(D36:D41)=4,SUM(D36:D41)-MIN(D36:D41),SUM(D36:D41))+N36</f>
        <v>33.899999999999991</v>
      </c>
      <c r="Q36" s="55"/>
    </row>
    <row r="37" spans="1:19" x14ac:dyDescent="0.35">
      <c r="A37" s="40" t="s">
        <v>246</v>
      </c>
      <c r="B37" s="32" t="s">
        <v>202</v>
      </c>
      <c r="C37" s="32" t="s">
        <v>164</v>
      </c>
      <c r="D37" s="33">
        <v>11.85</v>
      </c>
      <c r="E37" s="32">
        <f>RANK(D37,D$8:D$77)</f>
        <v>2</v>
      </c>
      <c r="F37" s="33">
        <v>11.25</v>
      </c>
      <c r="G37" s="32">
        <f>RANK(F37,F$8:F$77)</f>
        <v>8</v>
      </c>
      <c r="H37" s="33">
        <v>10.35</v>
      </c>
      <c r="I37" s="32">
        <f>RANK(H37,H$8:H$77)</f>
        <v>15</v>
      </c>
      <c r="J37" s="33">
        <v>12.25</v>
      </c>
      <c r="K37" s="32">
        <f>RANK(J37,J$8:J$77)</f>
        <v>8</v>
      </c>
      <c r="L37" s="33">
        <f>J37+H37+F37+D37</f>
        <v>45.7</v>
      </c>
      <c r="M37" s="32">
        <f>RANK(L37,L$8:L$77)</f>
        <v>5</v>
      </c>
      <c r="N37" s="35">
        <f>MAX(F36:F41)</f>
        <v>11.25</v>
      </c>
      <c r="O37" s="53" t="s">
        <v>3</v>
      </c>
      <c r="P37" s="54">
        <f>IF(COUNT(F36:F41)=4,SUM(F36:F41)-MIN(F36:F41),SUM(F36:F41))+N37</f>
        <v>44.75</v>
      </c>
      <c r="Q37" s="55"/>
    </row>
    <row r="38" spans="1:19" x14ac:dyDescent="0.35">
      <c r="A38" s="59">
        <v>33</v>
      </c>
      <c r="B38" s="32" t="s">
        <v>203</v>
      </c>
      <c r="C38" s="32" t="s">
        <v>164</v>
      </c>
      <c r="D38" s="33">
        <v>10.8</v>
      </c>
      <c r="E38" s="32">
        <f>RANK(D38,D$8:D$77)</f>
        <v>11</v>
      </c>
      <c r="F38" s="35">
        <v>11.25</v>
      </c>
      <c r="G38" s="32">
        <f>RANK(F38,F$8:F$77)</f>
        <v>8</v>
      </c>
      <c r="H38" s="33">
        <v>10.5</v>
      </c>
      <c r="I38" s="32">
        <f>RANK(H38,H$8:H$77)</f>
        <v>13</v>
      </c>
      <c r="J38" s="33">
        <v>11.1</v>
      </c>
      <c r="K38" s="32">
        <f>RANK(J38,J$8:J$77)</f>
        <v>18</v>
      </c>
      <c r="L38" s="33">
        <f>J38+H38+F38+D38</f>
        <v>43.650000000000006</v>
      </c>
      <c r="M38" s="32">
        <f>RANK(L38,L$8:L$77)</f>
        <v>9</v>
      </c>
      <c r="N38" s="34"/>
      <c r="O38" s="53" t="s">
        <v>4</v>
      </c>
      <c r="P38" s="54">
        <f>IF(COUNT(H36:H41)=4,SUM(H36:H41)-MIN(H36:H41),SUM(H36:H41))+N38</f>
        <v>32.050000000000004</v>
      </c>
      <c r="Q38" s="55"/>
    </row>
    <row r="39" spans="1:19" x14ac:dyDescent="0.35">
      <c r="A39" s="59">
        <v>34</v>
      </c>
      <c r="B39" s="32" t="s">
        <v>204</v>
      </c>
      <c r="C39" s="32" t="s">
        <v>164</v>
      </c>
      <c r="D39" s="33">
        <v>11.15</v>
      </c>
      <c r="E39" s="32">
        <f>RANK(D39,D$8:D$77)</f>
        <v>6</v>
      </c>
      <c r="F39" s="33">
        <v>10.45</v>
      </c>
      <c r="G39" s="32">
        <f>RANK(F39,F$8:F$77)</f>
        <v>16</v>
      </c>
      <c r="H39" s="33">
        <v>11.05</v>
      </c>
      <c r="I39" s="32">
        <f>RANK(H39,H$8:H$77)</f>
        <v>8</v>
      </c>
      <c r="J39" s="33">
        <v>12.1</v>
      </c>
      <c r="K39" s="32">
        <f>RANK(J39,J$8:J$77)</f>
        <v>9</v>
      </c>
      <c r="L39" s="33">
        <f>J39+H39+F39+D39</f>
        <v>44.749999999999993</v>
      </c>
      <c r="M39" s="32">
        <f>RANK(L39,L$8:L$77)</f>
        <v>7</v>
      </c>
      <c r="N39" s="34"/>
      <c r="O39" s="53" t="s">
        <v>5</v>
      </c>
      <c r="P39" s="54">
        <f>IF(COUNT(J36:J41)=4,SUM(J36:J41)-MIN(J36:J41),SUM(J36:J41))+N39</f>
        <v>35.950000000000003</v>
      </c>
      <c r="Q39" s="55"/>
    </row>
    <row r="40" spans="1:19" x14ac:dyDescent="0.35">
      <c r="A40" s="66"/>
      <c r="B40" s="42"/>
      <c r="C40" s="4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2"/>
      <c r="O40" s="53"/>
      <c r="P40" s="54"/>
      <c r="Q40" s="55"/>
    </row>
    <row r="41" spans="1:19" x14ac:dyDescent="0.35">
      <c r="A41" s="66"/>
      <c r="B41" s="42"/>
      <c r="C41" s="4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53" t="s">
        <v>6</v>
      </c>
      <c r="P41" s="54">
        <f>SUM(P36:P40)</f>
        <v>146.64999999999998</v>
      </c>
      <c r="Q41" s="55">
        <f>P41</f>
        <v>146.64999999999998</v>
      </c>
      <c r="R41" s="56">
        <f>RANK(Q41,Q$8:Q$77)</f>
        <v>4</v>
      </c>
      <c r="S41" s="24"/>
    </row>
    <row r="42" spans="1:19" x14ac:dyDescent="0.35">
      <c r="A42" s="24"/>
      <c r="B42" s="24"/>
      <c r="C42" s="24"/>
      <c r="E42" s="24"/>
      <c r="G42" s="24"/>
      <c r="I42" s="24"/>
      <c r="K42" s="24"/>
      <c r="M42" s="24"/>
      <c r="N42" s="24"/>
      <c r="P42" s="55"/>
      <c r="Q42" s="55"/>
      <c r="S42" s="24"/>
    </row>
    <row r="43" spans="1:19" x14ac:dyDescent="0.35">
      <c r="A43" s="40" t="s">
        <v>125</v>
      </c>
      <c r="B43" s="32" t="s">
        <v>210</v>
      </c>
      <c r="C43" s="32" t="s">
        <v>143</v>
      </c>
      <c r="D43" s="33">
        <v>10.7</v>
      </c>
      <c r="E43" s="32">
        <f>RANK(D43,D$8:D$77)</f>
        <v>15</v>
      </c>
      <c r="F43" s="33">
        <v>9.5</v>
      </c>
      <c r="G43" s="32">
        <f>RANK(F43,F$8:F$77)</f>
        <v>19</v>
      </c>
      <c r="H43" s="33"/>
      <c r="I43" s="33"/>
      <c r="J43" s="33">
        <v>11.25</v>
      </c>
      <c r="K43" s="32">
        <f>RANK(J43,J$8:J$77)</f>
        <v>17</v>
      </c>
      <c r="L43" s="33">
        <f>J43+H43+F43+D43</f>
        <v>31.45</v>
      </c>
      <c r="M43" s="32">
        <f>RANK(L43,L$8:L$77)</f>
        <v>18</v>
      </c>
      <c r="N43" s="34"/>
      <c r="O43" s="53" t="s">
        <v>2</v>
      </c>
      <c r="P43" s="54">
        <f>IF(COUNT(D43:D48)=4,SUM(D43:D48)-MIN(D43:D48),SUM(D43:D48))+N43</f>
        <v>32.799999999999997</v>
      </c>
      <c r="Q43" s="55"/>
    </row>
    <row r="44" spans="1:19" x14ac:dyDescent="0.35">
      <c r="A44" s="45">
        <v>41</v>
      </c>
      <c r="B44" s="32" t="s">
        <v>211</v>
      </c>
      <c r="C44" s="32" t="s">
        <v>143</v>
      </c>
      <c r="D44" s="33">
        <v>10.95</v>
      </c>
      <c r="E44" s="32">
        <f>RANK(D44,D$8:D$77)</f>
        <v>8</v>
      </c>
      <c r="F44" s="33">
        <v>10.1</v>
      </c>
      <c r="G44" s="32">
        <f>RANK(F44,F$8:F$77)</f>
        <v>18</v>
      </c>
      <c r="H44" s="33">
        <v>11.2</v>
      </c>
      <c r="I44" s="32">
        <f>RANK(H44,H$8:H$77)</f>
        <v>7</v>
      </c>
      <c r="J44" s="33"/>
      <c r="K44" s="33"/>
      <c r="L44" s="33">
        <f>J44+H44+F44+D44</f>
        <v>32.25</v>
      </c>
      <c r="M44" s="32">
        <f>RANK(L44,L$8:L$77)</f>
        <v>17</v>
      </c>
      <c r="N44" s="34"/>
      <c r="O44" s="53" t="s">
        <v>3</v>
      </c>
      <c r="P44" s="54">
        <f>IF(COUNT(F43:F48)=4,SUM(F43:F48)-MIN(F43:F48),SUM(F43:F48))+N44</f>
        <v>31.75</v>
      </c>
      <c r="Q44" s="55"/>
    </row>
    <row r="45" spans="1:19" x14ac:dyDescent="0.35">
      <c r="A45" s="40" t="s">
        <v>247</v>
      </c>
      <c r="B45" s="32" t="s">
        <v>213</v>
      </c>
      <c r="C45" s="32" t="s">
        <v>143</v>
      </c>
      <c r="D45" s="33">
        <v>11.1</v>
      </c>
      <c r="E45" s="32">
        <f>RANK(D45,D$8:D$77)</f>
        <v>7</v>
      </c>
      <c r="F45" s="33">
        <v>11.4</v>
      </c>
      <c r="G45" s="32">
        <f>RANK(F45,F$8:F$77)</f>
        <v>5</v>
      </c>
      <c r="H45" s="33">
        <v>8.6</v>
      </c>
      <c r="I45" s="32">
        <f>RANK(H45,H$8:H$77)</f>
        <v>17</v>
      </c>
      <c r="J45" s="35">
        <v>11.7</v>
      </c>
      <c r="K45" s="32">
        <f>RANK(J45,J$8:J$77)</f>
        <v>12</v>
      </c>
      <c r="L45" s="33">
        <f>J45+H45+F45+D45</f>
        <v>42.8</v>
      </c>
      <c r="M45" s="32">
        <f>RANK(L45,L$8:L$77)</f>
        <v>10</v>
      </c>
      <c r="N45" s="34"/>
      <c r="O45" s="53" t="s">
        <v>4</v>
      </c>
      <c r="P45" s="54">
        <f>IF(COUNT(H43:H48)=4,SUM(H43:H48)-MIN(H43:H48),SUM(H43:H48))+N45</f>
        <v>27.65</v>
      </c>
      <c r="Q45" s="55"/>
    </row>
    <row r="46" spans="1:19" x14ac:dyDescent="0.35">
      <c r="A46" s="59">
        <v>43</v>
      </c>
      <c r="B46" s="32" t="s">
        <v>214</v>
      </c>
      <c r="C46" s="32" t="s">
        <v>143</v>
      </c>
      <c r="D46" s="33"/>
      <c r="E46" s="33"/>
      <c r="F46" s="33">
        <v>10.25</v>
      </c>
      <c r="G46" s="32">
        <f>RANK(F46,F$8:F$77)</f>
        <v>17</v>
      </c>
      <c r="H46" s="33">
        <v>7.85</v>
      </c>
      <c r="I46" s="32">
        <f>RANK(H46,H$8:H$77)</f>
        <v>19</v>
      </c>
      <c r="J46" s="33">
        <v>10.1</v>
      </c>
      <c r="K46" s="32">
        <f>RANK(J46,J$8:J$77)</f>
        <v>20</v>
      </c>
      <c r="L46" s="33">
        <f>J46+H46+F46+D46</f>
        <v>28.2</v>
      </c>
      <c r="M46" s="32">
        <f>RANK(L46,L$8:L$77)</f>
        <v>20</v>
      </c>
      <c r="N46" s="35">
        <f>MAX(J43:J48)</f>
        <v>11.7</v>
      </c>
      <c r="O46" s="53" t="s">
        <v>5</v>
      </c>
      <c r="P46" s="54">
        <f>IF(COUNT(J43:J48)=4,SUM(J43:J48)-MIN(J43:J48),SUM(J43:J48))+N46</f>
        <v>46.199999999999989</v>
      </c>
      <c r="Q46" s="55"/>
    </row>
    <row r="47" spans="1:19" x14ac:dyDescent="0.35">
      <c r="A47" s="40" t="s">
        <v>248</v>
      </c>
      <c r="B47" s="32" t="s">
        <v>215</v>
      </c>
      <c r="C47" s="32" t="s">
        <v>143</v>
      </c>
      <c r="D47" s="33">
        <v>10.75</v>
      </c>
      <c r="E47" s="32">
        <f>RANK(D47,D$8:D$77)</f>
        <v>12</v>
      </c>
      <c r="F47" s="33"/>
      <c r="G47" s="33"/>
      <c r="H47" s="33">
        <v>5.85</v>
      </c>
      <c r="I47" s="32">
        <f>RANK(H47,H$8:H$77)</f>
        <v>20</v>
      </c>
      <c r="J47" s="33">
        <v>11.55</v>
      </c>
      <c r="K47" s="32">
        <f>RANK(J47,J$8:J$77)</f>
        <v>15</v>
      </c>
      <c r="L47" s="33">
        <f>J47+H47+F47+D47</f>
        <v>28.15</v>
      </c>
      <c r="M47" s="32">
        <f>RANK(L47,L$8:L$77)</f>
        <v>21</v>
      </c>
      <c r="N47" s="32"/>
      <c r="O47" s="53"/>
      <c r="P47" s="54"/>
      <c r="Q47" s="55"/>
    </row>
    <row r="48" spans="1:19" x14ac:dyDescent="0.35">
      <c r="A48" s="64"/>
      <c r="B48" s="42"/>
      <c r="C48" s="4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53" t="s">
        <v>6</v>
      </c>
      <c r="P48" s="54">
        <f>SUM(P43:P47)</f>
        <v>138.39999999999998</v>
      </c>
      <c r="Q48" s="55">
        <f>P48</f>
        <v>138.39999999999998</v>
      </c>
      <c r="R48" s="56">
        <f>RANK(Q48,Q$8:Q$77)</f>
        <v>5</v>
      </c>
    </row>
    <row r="50" spans="1:19" hidden="1" x14ac:dyDescent="0.35">
      <c r="A50" s="41"/>
      <c r="B50" s="42"/>
      <c r="C50" s="43"/>
      <c r="D50" s="33"/>
      <c r="E50" s="32" t="e">
        <f t="shared" ref="E50:E55" si="6">RANK(D50,D$8:D$77)</f>
        <v>#N/A</v>
      </c>
      <c r="F50" s="33"/>
      <c r="G50" s="32" t="e">
        <f t="shared" ref="G50:G55" si="7">RANK(F50,F$8:F$77)</f>
        <v>#N/A</v>
      </c>
      <c r="H50" s="33"/>
      <c r="I50" s="32" t="e">
        <f t="shared" ref="I50:I55" si="8">RANK(H50,H$8:H$77)</f>
        <v>#N/A</v>
      </c>
      <c r="J50" s="33"/>
      <c r="K50" s="32" t="e">
        <f t="shared" ref="K50:K55" si="9">RANK(J50,J$8:J$77)</f>
        <v>#N/A</v>
      </c>
      <c r="L50" s="33">
        <f t="shared" ref="L50:L55" si="10">J50+H50+F50+D50</f>
        <v>0</v>
      </c>
      <c r="M50" s="32">
        <f t="shared" ref="M50:M55" si="11">RANK(L50,L$8:L$77)</f>
        <v>25</v>
      </c>
      <c r="N50" s="35">
        <f>MAX(D50:D55)</f>
        <v>0</v>
      </c>
      <c r="O50" s="53" t="s">
        <v>2</v>
      </c>
      <c r="P50" s="54">
        <f>IF(COUNT(D50:D55)=4,SUM(D50:D55)-MIN(D50:D55),SUM(D50:D55))+N50</f>
        <v>0</v>
      </c>
      <c r="Q50" s="55"/>
    </row>
    <row r="51" spans="1:19" hidden="1" x14ac:dyDescent="0.35">
      <c r="A51" s="41"/>
      <c r="B51" s="42"/>
      <c r="C51" s="43"/>
      <c r="D51" s="33"/>
      <c r="E51" s="32" t="e">
        <f t="shared" si="6"/>
        <v>#N/A</v>
      </c>
      <c r="F51" s="33"/>
      <c r="G51" s="32" t="e">
        <f t="shared" si="7"/>
        <v>#N/A</v>
      </c>
      <c r="H51" s="33"/>
      <c r="I51" s="32" t="e">
        <f t="shared" si="8"/>
        <v>#N/A</v>
      </c>
      <c r="J51" s="33"/>
      <c r="K51" s="32" t="e">
        <f t="shared" si="9"/>
        <v>#N/A</v>
      </c>
      <c r="L51" s="33">
        <f t="shared" si="10"/>
        <v>0</v>
      </c>
      <c r="M51" s="32">
        <f t="shared" si="11"/>
        <v>25</v>
      </c>
      <c r="N51" s="35">
        <f>MAX(F50:F55)</f>
        <v>0</v>
      </c>
      <c r="O51" s="53" t="s">
        <v>3</v>
      </c>
      <c r="P51" s="54">
        <f>IF(COUNT(F50:F55)=4,SUM(F50:F55)-MIN(F50:F55),SUM(F50:F55))+N51</f>
        <v>0</v>
      </c>
      <c r="Q51" s="55"/>
    </row>
    <row r="52" spans="1:19" hidden="1" x14ac:dyDescent="0.35">
      <c r="A52" s="41"/>
      <c r="B52" s="42"/>
      <c r="C52" s="43"/>
      <c r="D52" s="33"/>
      <c r="E52" s="32" t="e">
        <f t="shared" si="6"/>
        <v>#N/A</v>
      </c>
      <c r="F52" s="33"/>
      <c r="G52" s="32" t="e">
        <f t="shared" si="7"/>
        <v>#N/A</v>
      </c>
      <c r="H52" s="33"/>
      <c r="I52" s="32" t="e">
        <f t="shared" si="8"/>
        <v>#N/A</v>
      </c>
      <c r="J52" s="33"/>
      <c r="K52" s="32" t="e">
        <f t="shared" si="9"/>
        <v>#N/A</v>
      </c>
      <c r="L52" s="33">
        <f t="shared" si="10"/>
        <v>0</v>
      </c>
      <c r="M52" s="32">
        <f t="shared" si="11"/>
        <v>25</v>
      </c>
      <c r="N52" s="35">
        <f>MAX(H50:H55)</f>
        <v>0</v>
      </c>
      <c r="O52" s="53" t="s">
        <v>4</v>
      </c>
      <c r="P52" s="54">
        <f>IF(COUNT(H50:H55)=4,SUM(H50:H55)-MIN(H50:H55),SUM(H50:H55))+N52</f>
        <v>0</v>
      </c>
      <c r="Q52" s="55"/>
    </row>
    <row r="53" spans="1:19" hidden="1" x14ac:dyDescent="0.35">
      <c r="A53" s="41"/>
      <c r="B53" s="42"/>
      <c r="C53" s="43"/>
      <c r="D53" s="33"/>
      <c r="E53" s="32" t="e">
        <f t="shared" si="6"/>
        <v>#N/A</v>
      </c>
      <c r="F53" s="33"/>
      <c r="G53" s="32" t="e">
        <f t="shared" si="7"/>
        <v>#N/A</v>
      </c>
      <c r="H53" s="33"/>
      <c r="I53" s="32" t="e">
        <f t="shared" si="8"/>
        <v>#N/A</v>
      </c>
      <c r="J53" s="33"/>
      <c r="K53" s="32" t="e">
        <f t="shared" si="9"/>
        <v>#N/A</v>
      </c>
      <c r="L53" s="33">
        <f t="shared" si="10"/>
        <v>0</v>
      </c>
      <c r="M53" s="32">
        <f t="shared" si="11"/>
        <v>25</v>
      </c>
      <c r="N53" s="35">
        <f>MAX(J50:J55)</f>
        <v>0</v>
      </c>
      <c r="O53" s="53" t="s">
        <v>5</v>
      </c>
      <c r="P53" s="54">
        <f>IF(COUNT(J50:J55)=4,SUM(J50:J55)-MIN(J50:J55),SUM(J50:J55))+N53</f>
        <v>0</v>
      </c>
      <c r="Q53" s="55"/>
    </row>
    <row r="54" spans="1:19" hidden="1" x14ac:dyDescent="0.35">
      <c r="A54" s="41"/>
      <c r="B54" s="42"/>
      <c r="C54" s="43"/>
      <c r="D54" s="33"/>
      <c r="E54" s="32" t="e">
        <f t="shared" si="6"/>
        <v>#N/A</v>
      </c>
      <c r="F54" s="33"/>
      <c r="G54" s="32" t="e">
        <f t="shared" si="7"/>
        <v>#N/A</v>
      </c>
      <c r="H54" s="33"/>
      <c r="I54" s="32" t="e">
        <f t="shared" si="8"/>
        <v>#N/A</v>
      </c>
      <c r="J54" s="33"/>
      <c r="K54" s="32" t="e">
        <f t="shared" si="9"/>
        <v>#N/A</v>
      </c>
      <c r="L54" s="33">
        <f t="shared" si="10"/>
        <v>0</v>
      </c>
      <c r="M54" s="32">
        <f t="shared" si="11"/>
        <v>25</v>
      </c>
      <c r="N54" s="32"/>
      <c r="O54" s="53"/>
      <c r="P54" s="54"/>
      <c r="Q54" s="55"/>
    </row>
    <row r="55" spans="1:19" hidden="1" x14ac:dyDescent="0.35">
      <c r="A55" s="64"/>
      <c r="B55" s="42"/>
      <c r="C55" s="43"/>
      <c r="D55" s="33"/>
      <c r="E55" s="32" t="e">
        <f t="shared" si="6"/>
        <v>#N/A</v>
      </c>
      <c r="F55" s="33"/>
      <c r="G55" s="32" t="e">
        <f t="shared" si="7"/>
        <v>#N/A</v>
      </c>
      <c r="H55" s="33"/>
      <c r="I55" s="32" t="e">
        <f t="shared" si="8"/>
        <v>#N/A</v>
      </c>
      <c r="J55" s="33"/>
      <c r="K55" s="32" t="e">
        <f t="shared" si="9"/>
        <v>#N/A</v>
      </c>
      <c r="L55" s="33">
        <f t="shared" si="10"/>
        <v>0</v>
      </c>
      <c r="M55" s="32">
        <f t="shared" si="11"/>
        <v>25</v>
      </c>
      <c r="N55" s="32"/>
      <c r="O55" s="53" t="s">
        <v>6</v>
      </c>
      <c r="P55" s="54">
        <f>SUM(P50:P54)</f>
        <v>0</v>
      </c>
      <c r="Q55" s="55">
        <f>P55</f>
        <v>0</v>
      </c>
      <c r="R55" s="56">
        <f>RANK(Q55,Q$8:Q$77)</f>
        <v>6</v>
      </c>
    </row>
    <row r="56" spans="1:19" hidden="1" x14ac:dyDescent="0.35"/>
    <row r="57" spans="1:19" hidden="1" x14ac:dyDescent="0.35">
      <c r="A57" s="64"/>
      <c r="B57" s="42"/>
      <c r="C57" s="43"/>
      <c r="D57" s="33"/>
      <c r="E57" s="32" t="e">
        <f t="shared" ref="E57:E62" si="12">RANK(D57,D$8:D$77)</f>
        <v>#N/A</v>
      </c>
      <c r="F57" s="33"/>
      <c r="G57" s="32" t="e">
        <f t="shared" ref="G57:G62" si="13">RANK(F57,F$8:F$77)</f>
        <v>#N/A</v>
      </c>
      <c r="H57" s="33"/>
      <c r="I57" s="32" t="e">
        <f t="shared" ref="I57:I62" si="14">RANK(H57,H$8:H$77)</f>
        <v>#N/A</v>
      </c>
      <c r="J57" s="33"/>
      <c r="K57" s="32" t="e">
        <f t="shared" ref="K57:K62" si="15">RANK(J57,J$8:J$77)</f>
        <v>#N/A</v>
      </c>
      <c r="L57" s="33">
        <f t="shared" ref="L57:L62" si="16">J57+H57+F57+D57</f>
        <v>0</v>
      </c>
      <c r="M57" s="32">
        <f>RANK(L57,L$8:L$77)</f>
        <v>25</v>
      </c>
      <c r="N57" s="35">
        <f>MAX(D57:D62)</f>
        <v>0</v>
      </c>
      <c r="O57" s="53" t="s">
        <v>2</v>
      </c>
      <c r="P57" s="54">
        <f>IF(COUNT(D57:D62)=4,SUM(D57:D62)-MIN(D57:D62),SUM(D57:D62))+N57</f>
        <v>0</v>
      </c>
      <c r="Q57" s="55"/>
      <c r="S57" s="24"/>
    </row>
    <row r="58" spans="1:19" hidden="1" x14ac:dyDescent="0.35">
      <c r="A58" s="64"/>
      <c r="B58" s="42"/>
      <c r="C58" s="43"/>
      <c r="D58" s="33"/>
      <c r="E58" s="32" t="e">
        <f t="shared" si="12"/>
        <v>#N/A</v>
      </c>
      <c r="F58" s="33"/>
      <c r="G58" s="32" t="e">
        <f t="shared" si="13"/>
        <v>#N/A</v>
      </c>
      <c r="H58" s="33"/>
      <c r="I58" s="32" t="e">
        <f t="shared" si="14"/>
        <v>#N/A</v>
      </c>
      <c r="J58" s="33"/>
      <c r="K58" s="32" t="e">
        <f t="shared" si="15"/>
        <v>#N/A</v>
      </c>
      <c r="L58" s="33">
        <f t="shared" si="16"/>
        <v>0</v>
      </c>
      <c r="M58" s="32">
        <f>RANK(L58,L$8:L$77)</f>
        <v>25</v>
      </c>
      <c r="N58" s="35">
        <f>MAX(F57:F62)</f>
        <v>0</v>
      </c>
      <c r="O58" s="53" t="s">
        <v>3</v>
      </c>
      <c r="P58" s="54">
        <f>IF(COUNT(F57:F62)=4,SUM(F57:F62)-MIN(F57:F62),SUM(F57:F62))+N58</f>
        <v>0</v>
      </c>
      <c r="Q58" s="55"/>
      <c r="S58" s="24"/>
    </row>
    <row r="59" spans="1:19" hidden="1" x14ac:dyDescent="0.35">
      <c r="A59" s="64"/>
      <c r="B59" s="42"/>
      <c r="C59" s="43"/>
      <c r="D59" s="33"/>
      <c r="E59" s="32" t="e">
        <f t="shared" si="12"/>
        <v>#N/A</v>
      </c>
      <c r="F59" s="33"/>
      <c r="G59" s="32" t="e">
        <f t="shared" si="13"/>
        <v>#N/A</v>
      </c>
      <c r="H59" s="33"/>
      <c r="I59" s="32" t="e">
        <f t="shared" si="14"/>
        <v>#N/A</v>
      </c>
      <c r="J59" s="33"/>
      <c r="K59" s="32" t="e">
        <f t="shared" si="15"/>
        <v>#N/A</v>
      </c>
      <c r="L59" s="33">
        <f t="shared" si="16"/>
        <v>0</v>
      </c>
      <c r="M59" s="32">
        <f>RANK(L59,L$8:L$77)</f>
        <v>25</v>
      </c>
      <c r="N59" s="35">
        <f>MAX(H57:H62)</f>
        <v>0</v>
      </c>
      <c r="O59" s="53" t="s">
        <v>4</v>
      </c>
      <c r="P59" s="54">
        <f>IF(COUNT(H57:H62)=4,SUM(H57:H62)-MIN(H57:H62),SUM(H57:H62))+N59</f>
        <v>0</v>
      </c>
      <c r="Q59" s="55"/>
      <c r="S59" s="24"/>
    </row>
    <row r="60" spans="1:19" hidden="1" x14ac:dyDescent="0.35">
      <c r="A60" s="67"/>
      <c r="B60" s="42"/>
      <c r="C60" s="43"/>
      <c r="D60" s="33"/>
      <c r="E60" s="32" t="e">
        <f t="shared" si="12"/>
        <v>#N/A</v>
      </c>
      <c r="F60" s="33"/>
      <c r="G60" s="32" t="e">
        <f t="shared" si="13"/>
        <v>#N/A</v>
      </c>
      <c r="H60" s="33"/>
      <c r="I60" s="32" t="e">
        <f t="shared" si="14"/>
        <v>#N/A</v>
      </c>
      <c r="J60" s="33"/>
      <c r="K60" s="32" t="e">
        <f t="shared" si="15"/>
        <v>#N/A</v>
      </c>
      <c r="L60" s="33">
        <f t="shared" si="16"/>
        <v>0</v>
      </c>
      <c r="M60" s="32">
        <f>RANK(L60,L$8:L$77)</f>
        <v>25</v>
      </c>
      <c r="N60" s="35">
        <f>MAX(J57:J62)</f>
        <v>0</v>
      </c>
      <c r="O60" s="53" t="s">
        <v>5</v>
      </c>
      <c r="P60" s="54">
        <f>IF(COUNT(J57:J62)=4,SUM(J57:J62)-MIN(J57:J62),SUM(J57:J62))+N60</f>
        <v>0</v>
      </c>
      <c r="Q60" s="55"/>
      <c r="S60" s="24"/>
    </row>
    <row r="61" spans="1:19" hidden="1" x14ac:dyDescent="0.35">
      <c r="A61" s="68"/>
      <c r="B61" s="42"/>
      <c r="C61" s="43"/>
      <c r="D61" s="33"/>
      <c r="E61" s="32" t="e">
        <f t="shared" si="12"/>
        <v>#N/A</v>
      </c>
      <c r="F61" s="33"/>
      <c r="G61" s="32" t="e">
        <f t="shared" si="13"/>
        <v>#N/A</v>
      </c>
      <c r="H61" s="33"/>
      <c r="I61" s="32" t="e">
        <f t="shared" si="14"/>
        <v>#N/A</v>
      </c>
      <c r="J61" s="33"/>
      <c r="K61" s="32" t="e">
        <f t="shared" si="15"/>
        <v>#N/A</v>
      </c>
      <c r="L61" s="33">
        <f t="shared" si="16"/>
        <v>0</v>
      </c>
      <c r="M61" s="32">
        <f>RANK(L61,L$8:L$77)</f>
        <v>25</v>
      </c>
      <c r="N61" s="32"/>
      <c r="O61" s="53"/>
      <c r="P61" s="54"/>
      <c r="Q61" s="55"/>
      <c r="S61" s="24"/>
    </row>
    <row r="62" spans="1:19" hidden="1" x14ac:dyDescent="0.35">
      <c r="A62" s="67"/>
      <c r="B62" s="42"/>
      <c r="C62" s="69"/>
      <c r="D62" s="33"/>
      <c r="E62" s="32" t="e">
        <f t="shared" si="12"/>
        <v>#N/A</v>
      </c>
      <c r="F62" s="33"/>
      <c r="G62" s="32" t="e">
        <f t="shared" si="13"/>
        <v>#N/A</v>
      </c>
      <c r="H62" s="33"/>
      <c r="I62" s="32" t="e">
        <f t="shared" si="14"/>
        <v>#N/A</v>
      </c>
      <c r="J62" s="33"/>
      <c r="K62" s="32" t="e">
        <f t="shared" si="15"/>
        <v>#N/A</v>
      </c>
      <c r="L62" s="33">
        <f t="shared" si="16"/>
        <v>0</v>
      </c>
      <c r="M62" s="33"/>
      <c r="N62" s="33"/>
      <c r="O62" s="53" t="s">
        <v>6</v>
      </c>
      <c r="P62" s="54">
        <f>SUM(P57:P61)</f>
        <v>0</v>
      </c>
      <c r="Q62" s="55">
        <f>P62</f>
        <v>0</v>
      </c>
      <c r="R62" s="56">
        <f>RANK(Q62,Q$8:Q$77)</f>
        <v>6</v>
      </c>
    </row>
    <row r="63" spans="1:19" hidden="1" x14ac:dyDescent="0.35">
      <c r="E63" s="24"/>
      <c r="G63" s="24"/>
      <c r="I63" s="24"/>
      <c r="K63" s="24"/>
      <c r="M63" s="24"/>
      <c r="N63" s="24"/>
    </row>
    <row r="64" spans="1:19" hidden="1" x14ac:dyDescent="0.35">
      <c r="A64" s="64"/>
      <c r="B64" s="42"/>
      <c r="C64" s="43"/>
      <c r="D64" s="33"/>
      <c r="E64" s="32" t="e">
        <f t="shared" ref="E64:E69" si="17">RANK(D64,D$8:D$77)</f>
        <v>#N/A</v>
      </c>
      <c r="F64" s="33"/>
      <c r="G64" s="32" t="e">
        <f t="shared" ref="G64:G69" si="18">RANK(F64,F$8:F$77)</f>
        <v>#N/A</v>
      </c>
      <c r="H64" s="33"/>
      <c r="I64" s="32" t="e">
        <f t="shared" ref="I64:I69" si="19">RANK(H64,H$8:H$77)</f>
        <v>#N/A</v>
      </c>
      <c r="J64" s="33"/>
      <c r="K64" s="32" t="e">
        <f t="shared" ref="K64:K69" si="20">RANK(J64,J$8:J$77)</f>
        <v>#N/A</v>
      </c>
      <c r="L64" s="33">
        <f t="shared" ref="L64:L69" si="21">J64+H64+F64+D64</f>
        <v>0</v>
      </c>
      <c r="M64" s="32">
        <f t="shared" ref="M64:M69" si="22">RANK(L64,L$8:L$77)</f>
        <v>25</v>
      </c>
      <c r="N64" s="35">
        <f>MAX(D64:D69)</f>
        <v>0</v>
      </c>
      <c r="O64" s="53" t="s">
        <v>2</v>
      </c>
      <c r="P64" s="54">
        <f>IF(COUNT(D64:D69)=4,SUM(D64:D69)-MIN(D64:D69),SUM(D64:D69))+N64</f>
        <v>0</v>
      </c>
      <c r="Q64" s="55"/>
    </row>
    <row r="65" spans="1:19" hidden="1" x14ac:dyDescent="0.35">
      <c r="A65" s="64"/>
      <c r="B65" s="42"/>
      <c r="C65" s="43"/>
      <c r="D65" s="33"/>
      <c r="E65" s="32" t="e">
        <f t="shared" si="17"/>
        <v>#N/A</v>
      </c>
      <c r="F65" s="33"/>
      <c r="G65" s="32" t="e">
        <f t="shared" si="18"/>
        <v>#N/A</v>
      </c>
      <c r="H65" s="33"/>
      <c r="I65" s="32" t="e">
        <f t="shared" si="19"/>
        <v>#N/A</v>
      </c>
      <c r="J65" s="33"/>
      <c r="K65" s="32" t="e">
        <f t="shared" si="20"/>
        <v>#N/A</v>
      </c>
      <c r="L65" s="33">
        <f t="shared" si="21"/>
        <v>0</v>
      </c>
      <c r="M65" s="32">
        <f t="shared" si="22"/>
        <v>25</v>
      </c>
      <c r="N65" s="35">
        <f>MAX(F64:F69)</f>
        <v>0</v>
      </c>
      <c r="O65" s="53" t="s">
        <v>3</v>
      </c>
      <c r="P65" s="54">
        <f>IF(COUNT(F64:F69)=4,SUM(F64:F69)-MIN(F64:F69),SUM(F64:F69))+N65</f>
        <v>0</v>
      </c>
      <c r="Q65" s="55"/>
    </row>
    <row r="66" spans="1:19" hidden="1" x14ac:dyDescent="0.35">
      <c r="A66" s="64"/>
      <c r="B66" s="42"/>
      <c r="C66" s="43"/>
      <c r="D66" s="33"/>
      <c r="E66" s="32" t="e">
        <f t="shared" si="17"/>
        <v>#N/A</v>
      </c>
      <c r="F66" s="33"/>
      <c r="G66" s="32" t="e">
        <f t="shared" si="18"/>
        <v>#N/A</v>
      </c>
      <c r="H66" s="33"/>
      <c r="I66" s="32" t="e">
        <f t="shared" si="19"/>
        <v>#N/A</v>
      </c>
      <c r="J66" s="33"/>
      <c r="K66" s="32" t="e">
        <f t="shared" si="20"/>
        <v>#N/A</v>
      </c>
      <c r="L66" s="33">
        <f t="shared" si="21"/>
        <v>0</v>
      </c>
      <c r="M66" s="32">
        <f t="shared" si="22"/>
        <v>25</v>
      </c>
      <c r="N66" s="35">
        <f>MAX(H64:H69)</f>
        <v>0</v>
      </c>
      <c r="O66" s="53" t="s">
        <v>4</v>
      </c>
      <c r="P66" s="54">
        <f>IF(COUNT(H64:H69)=4,SUM(H64:H69)-MIN(H64:H69),SUM(H64:H69))+N66</f>
        <v>0</v>
      </c>
      <c r="Q66" s="55"/>
    </row>
    <row r="67" spans="1:19" hidden="1" x14ac:dyDescent="0.35">
      <c r="A67" s="64"/>
      <c r="B67" s="42"/>
      <c r="C67" s="43"/>
      <c r="D67" s="33"/>
      <c r="E67" s="32" t="e">
        <f t="shared" si="17"/>
        <v>#N/A</v>
      </c>
      <c r="F67" s="33"/>
      <c r="G67" s="32" t="e">
        <f t="shared" si="18"/>
        <v>#N/A</v>
      </c>
      <c r="H67" s="33"/>
      <c r="I67" s="32" t="e">
        <f t="shared" si="19"/>
        <v>#N/A</v>
      </c>
      <c r="J67" s="33"/>
      <c r="K67" s="32" t="e">
        <f t="shared" si="20"/>
        <v>#N/A</v>
      </c>
      <c r="L67" s="33">
        <f t="shared" si="21"/>
        <v>0</v>
      </c>
      <c r="M67" s="32">
        <f t="shared" si="22"/>
        <v>25</v>
      </c>
      <c r="N67" s="35">
        <f>MAX(J64:J69)</f>
        <v>0</v>
      </c>
      <c r="O67" s="53" t="s">
        <v>5</v>
      </c>
      <c r="P67" s="54">
        <f>IF(COUNT(J64:J69)=4,SUM(J64:J69)-MIN(J64:J69),SUM(J64:J69))+N67</f>
        <v>0</v>
      </c>
      <c r="Q67" s="55"/>
    </row>
    <row r="68" spans="1:19" hidden="1" x14ac:dyDescent="0.35">
      <c r="A68" s="41"/>
      <c r="B68" s="42"/>
      <c r="C68" s="43"/>
      <c r="D68" s="33"/>
      <c r="E68" s="32" t="e">
        <f t="shared" si="17"/>
        <v>#N/A</v>
      </c>
      <c r="F68" s="33"/>
      <c r="G68" s="32" t="e">
        <f t="shared" si="18"/>
        <v>#N/A</v>
      </c>
      <c r="H68" s="33"/>
      <c r="I68" s="32" t="e">
        <f t="shared" si="19"/>
        <v>#N/A</v>
      </c>
      <c r="J68" s="33"/>
      <c r="K68" s="32" t="e">
        <f t="shared" si="20"/>
        <v>#N/A</v>
      </c>
      <c r="L68" s="33">
        <f t="shared" si="21"/>
        <v>0</v>
      </c>
      <c r="M68" s="32">
        <f t="shared" si="22"/>
        <v>25</v>
      </c>
      <c r="N68" s="32"/>
      <c r="O68" s="53"/>
      <c r="P68" s="54"/>
      <c r="Q68" s="55"/>
    </row>
    <row r="69" spans="1:19" hidden="1" x14ac:dyDescent="0.35">
      <c r="A69" s="41"/>
      <c r="B69" s="42"/>
      <c r="C69" s="43"/>
      <c r="D69" s="33"/>
      <c r="E69" s="32" t="e">
        <f t="shared" si="17"/>
        <v>#N/A</v>
      </c>
      <c r="F69" s="33"/>
      <c r="G69" s="32" t="e">
        <f t="shared" si="18"/>
        <v>#N/A</v>
      </c>
      <c r="H69" s="33"/>
      <c r="I69" s="32" t="e">
        <f t="shared" si="19"/>
        <v>#N/A</v>
      </c>
      <c r="J69" s="33"/>
      <c r="K69" s="32" t="e">
        <f t="shared" si="20"/>
        <v>#N/A</v>
      </c>
      <c r="L69" s="33">
        <f t="shared" si="21"/>
        <v>0</v>
      </c>
      <c r="M69" s="32">
        <f t="shared" si="22"/>
        <v>25</v>
      </c>
      <c r="N69" s="32"/>
      <c r="O69" s="53" t="s">
        <v>6</v>
      </c>
      <c r="P69" s="54">
        <f>SUM(P64:P68)</f>
        <v>0</v>
      </c>
      <c r="Q69" s="55">
        <f>P69</f>
        <v>0</v>
      </c>
      <c r="R69" s="56">
        <f>RANK(Q69,Q$8:Q$77)</f>
        <v>6</v>
      </c>
      <c r="S69" s="24"/>
    </row>
    <row r="70" spans="1:19" hidden="1" x14ac:dyDescent="0.35">
      <c r="E70" s="24"/>
      <c r="G70" s="24"/>
      <c r="I70" s="24"/>
      <c r="K70" s="24"/>
      <c r="M70" s="24"/>
      <c r="N70" s="24"/>
      <c r="P70" s="55"/>
      <c r="Q70" s="55"/>
      <c r="S70" s="24"/>
    </row>
    <row r="71" spans="1:19" hidden="1" x14ac:dyDescent="0.35">
      <c r="A71" s="70"/>
      <c r="B71" s="37"/>
      <c r="C71" s="37"/>
      <c r="D71" s="33"/>
      <c r="E71" s="32" t="e">
        <f t="shared" ref="E71:E76" si="23">RANK(D71,D$8:D$77)</f>
        <v>#N/A</v>
      </c>
      <c r="F71" s="33"/>
      <c r="G71" s="32" t="e">
        <f t="shared" ref="G71:G76" si="24">RANK(F71,F$8:F$77)</f>
        <v>#N/A</v>
      </c>
      <c r="H71" s="33"/>
      <c r="I71" s="32" t="e">
        <f t="shared" ref="I71:I76" si="25">RANK(H71,H$8:H$77)</f>
        <v>#N/A</v>
      </c>
      <c r="J71" s="33"/>
      <c r="K71" s="32" t="e">
        <f t="shared" ref="K71:K76" si="26">RANK(J71,J$8:J$77)</f>
        <v>#N/A</v>
      </c>
      <c r="L71" s="33">
        <f t="shared" ref="L71:L76" si="27">J71+H71+F71+D71</f>
        <v>0</v>
      </c>
      <c r="M71" s="32">
        <f t="shared" ref="M71:M76" si="28">RANK(L71,L$8:L$77)</f>
        <v>25</v>
      </c>
      <c r="N71" s="32"/>
      <c r="O71" s="53" t="s">
        <v>2</v>
      </c>
      <c r="P71" s="54">
        <f>IF(COUNT(D71:D76)=4,SUM(D71:D76)-MIN(D71:D76),SUM(D71:D76))+N71</f>
        <v>0</v>
      </c>
      <c r="Q71" s="55"/>
      <c r="S71" s="24"/>
    </row>
    <row r="72" spans="1:19" hidden="1" x14ac:dyDescent="0.35">
      <c r="A72" s="70"/>
      <c r="B72" s="37"/>
      <c r="C72" s="37"/>
      <c r="D72" s="33"/>
      <c r="E72" s="32" t="e">
        <f t="shared" si="23"/>
        <v>#N/A</v>
      </c>
      <c r="F72" s="33"/>
      <c r="G72" s="32" t="e">
        <f t="shared" si="24"/>
        <v>#N/A</v>
      </c>
      <c r="H72" s="33"/>
      <c r="I72" s="32" t="e">
        <f t="shared" si="25"/>
        <v>#N/A</v>
      </c>
      <c r="J72" s="33"/>
      <c r="K72" s="32" t="e">
        <f t="shared" si="26"/>
        <v>#N/A</v>
      </c>
      <c r="L72" s="33">
        <f t="shared" si="27"/>
        <v>0</v>
      </c>
      <c r="M72" s="32">
        <f t="shared" si="28"/>
        <v>25</v>
      </c>
      <c r="N72" s="32"/>
      <c r="O72" s="53" t="s">
        <v>3</v>
      </c>
      <c r="P72" s="54">
        <f>IF(COUNT(F71:F76)=4,SUM(F71:F76)-MIN(F71:F76),SUM(F71:F76))+N72</f>
        <v>0</v>
      </c>
      <c r="Q72" s="55"/>
      <c r="S72" s="24"/>
    </row>
    <row r="73" spans="1:19" hidden="1" x14ac:dyDescent="0.35">
      <c r="A73" s="70"/>
      <c r="B73" s="37"/>
      <c r="C73" s="37"/>
      <c r="D73" s="33"/>
      <c r="E73" s="32" t="e">
        <f t="shared" si="23"/>
        <v>#N/A</v>
      </c>
      <c r="F73" s="33"/>
      <c r="G73" s="32" t="e">
        <f t="shared" si="24"/>
        <v>#N/A</v>
      </c>
      <c r="H73" s="33"/>
      <c r="I73" s="32" t="e">
        <f t="shared" si="25"/>
        <v>#N/A</v>
      </c>
      <c r="J73" s="33"/>
      <c r="K73" s="32" t="e">
        <f t="shared" si="26"/>
        <v>#N/A</v>
      </c>
      <c r="L73" s="33">
        <f t="shared" si="27"/>
        <v>0</v>
      </c>
      <c r="M73" s="32">
        <f t="shared" si="28"/>
        <v>25</v>
      </c>
      <c r="N73" s="32"/>
      <c r="O73" s="53" t="s">
        <v>4</v>
      </c>
      <c r="P73" s="54">
        <f>IF(COUNT(H71:H76)=4,SUM(H71:H76)-MIN(H71:H76),SUM(H71:H76))+N73</f>
        <v>0</v>
      </c>
      <c r="Q73" s="55"/>
      <c r="S73" s="24"/>
    </row>
    <row r="74" spans="1:19" hidden="1" x14ac:dyDescent="0.35">
      <c r="A74" s="71"/>
      <c r="B74" s="37"/>
      <c r="C74" s="37"/>
      <c r="D74" s="33"/>
      <c r="E74" s="32" t="e">
        <f t="shared" si="23"/>
        <v>#N/A</v>
      </c>
      <c r="F74" s="33"/>
      <c r="G74" s="32" t="e">
        <f t="shared" si="24"/>
        <v>#N/A</v>
      </c>
      <c r="H74" s="33"/>
      <c r="I74" s="32" t="e">
        <f t="shared" si="25"/>
        <v>#N/A</v>
      </c>
      <c r="J74" s="33"/>
      <c r="K74" s="32" t="e">
        <f t="shared" si="26"/>
        <v>#N/A</v>
      </c>
      <c r="L74" s="33">
        <f t="shared" si="27"/>
        <v>0</v>
      </c>
      <c r="M74" s="32">
        <f t="shared" si="28"/>
        <v>25</v>
      </c>
      <c r="N74" s="32"/>
      <c r="O74" s="53" t="s">
        <v>5</v>
      </c>
      <c r="P74" s="54">
        <f>IF(COUNT(J71:J76)=4,SUM(J71:J76)-MIN(J71:J76),SUM(J71:J76))+N74</f>
        <v>0</v>
      </c>
      <c r="Q74" s="55"/>
      <c r="S74" s="24"/>
    </row>
    <row r="75" spans="1:19" hidden="1" x14ac:dyDescent="0.35">
      <c r="A75" s="17"/>
      <c r="B75" s="32"/>
      <c r="C75" s="32"/>
      <c r="D75" s="32"/>
      <c r="E75" s="32" t="e">
        <f t="shared" si="23"/>
        <v>#N/A</v>
      </c>
      <c r="F75" s="32"/>
      <c r="G75" s="32" t="e">
        <f t="shared" si="24"/>
        <v>#N/A</v>
      </c>
      <c r="H75" s="32"/>
      <c r="I75" s="32" t="e">
        <f t="shared" si="25"/>
        <v>#N/A</v>
      </c>
      <c r="J75" s="32"/>
      <c r="K75" s="32" t="e">
        <f t="shared" si="26"/>
        <v>#N/A</v>
      </c>
      <c r="L75" s="33">
        <f t="shared" si="27"/>
        <v>0</v>
      </c>
      <c r="M75" s="32">
        <f t="shared" si="28"/>
        <v>25</v>
      </c>
      <c r="N75" s="32"/>
      <c r="O75" s="53"/>
      <c r="P75" s="54"/>
      <c r="Q75" s="55"/>
      <c r="S75" s="24"/>
    </row>
    <row r="76" spans="1:19" hidden="1" x14ac:dyDescent="0.35">
      <c r="A76" s="17"/>
      <c r="B76" s="32"/>
      <c r="C76" s="32"/>
      <c r="D76" s="32"/>
      <c r="E76" s="32" t="e">
        <f t="shared" si="23"/>
        <v>#N/A</v>
      </c>
      <c r="F76" s="32"/>
      <c r="G76" s="32" t="e">
        <f t="shared" si="24"/>
        <v>#N/A</v>
      </c>
      <c r="H76" s="32"/>
      <c r="I76" s="32" t="e">
        <f t="shared" si="25"/>
        <v>#N/A</v>
      </c>
      <c r="J76" s="32"/>
      <c r="K76" s="32" t="e">
        <f t="shared" si="26"/>
        <v>#N/A</v>
      </c>
      <c r="L76" s="33">
        <f t="shared" si="27"/>
        <v>0</v>
      </c>
      <c r="M76" s="32">
        <f t="shared" si="28"/>
        <v>25</v>
      </c>
      <c r="N76" s="32"/>
      <c r="O76" s="53" t="s">
        <v>6</v>
      </c>
      <c r="P76" s="54">
        <f>SUM(P71:P75)</f>
        <v>0</v>
      </c>
      <c r="Q76" s="55">
        <f>P76</f>
        <v>0</v>
      </c>
      <c r="R76" s="56">
        <f>RANK(Q76,Q$8:Q$77)</f>
        <v>6</v>
      </c>
      <c r="S76" s="24"/>
    </row>
    <row r="77" spans="1:19" x14ac:dyDescent="0.35">
      <c r="E77" s="24"/>
      <c r="G77" s="24"/>
      <c r="I77" s="24"/>
      <c r="K77" s="24"/>
      <c r="M77" s="24"/>
      <c r="N77" s="24"/>
    </row>
  </sheetData>
  <mergeCells count="2">
    <mergeCell ref="A1:R1"/>
    <mergeCell ref="A2:R2"/>
  </mergeCells>
  <phoneticPr fontId="2" type="noConversion"/>
  <conditionalFormatting sqref="R4:R65536">
    <cfRule type="cellIs" dxfId="49" priority="50" stopIfTrue="1" operator="equal">
      <formula>3</formula>
    </cfRule>
    <cfRule type="cellIs" dxfId="48" priority="51" stopIfTrue="1" operator="equal">
      <formula>2</formula>
    </cfRule>
    <cfRule type="cellIs" dxfId="47" priority="52" stopIfTrue="1" operator="equal">
      <formula>1</formula>
    </cfRule>
  </conditionalFormatting>
  <conditionalFormatting sqref="E1 G1 I1 K1 A35:D35 K45:K47 E47 K24:K26 I23:I26 I44:I47 K49:K65536 K3:K18 I49:I65536 I3:I21 G49:G65536 G3:G25 E49:E65536 E3:E25 A42:K42 E43:E45 G43:G46 G28:G29 K43 K20:K22 G31:G40 I28:I40 K28:K40 E28:E40">
    <cfRule type="cellIs" dxfId="46" priority="13" stopIfTrue="1" operator="equal">
      <formula>1</formula>
    </cfRule>
  </conditionalFormatting>
  <conditionalFormatting sqref="R36:R42">
    <cfRule type="cellIs" dxfId="45" priority="6" stopIfTrue="1" operator="equal">
      <formula>3</formula>
    </cfRule>
    <cfRule type="cellIs" dxfId="44" priority="7" stopIfTrue="1" operator="equal">
      <formula>2</formula>
    </cfRule>
    <cfRule type="cellIs" dxfId="43" priority="8" stopIfTrue="1" operator="equal">
      <formula>1</formula>
    </cfRule>
  </conditionalFormatting>
  <conditionalFormatting sqref="E36:E40 G36:G40 I36:I40 K36:K40">
    <cfRule type="cellIs" dxfId="42" priority="5" stopIfTrue="1" operator="equal">
      <formula>1</formula>
    </cfRule>
  </conditionalFormatting>
  <conditionalFormatting sqref="F35">
    <cfRule type="cellIs" dxfId="41" priority="4" stopIfTrue="1" operator="equal">
      <formula>1</formula>
    </cfRule>
  </conditionalFormatting>
  <conditionalFormatting sqref="H35">
    <cfRule type="cellIs" dxfId="40" priority="3" stopIfTrue="1" operator="equal">
      <formula>1</formula>
    </cfRule>
  </conditionalFormatting>
  <conditionalFormatting sqref="J35">
    <cfRule type="cellIs" dxfId="39" priority="2" stopIfTrue="1" operator="equal">
      <formula>1</formula>
    </cfRule>
  </conditionalFormatting>
  <conditionalFormatting sqref="E2 G2 I2 K2">
    <cfRule type="cellIs" dxfId="38" priority="1" stopIfTrue="1" operator="equal">
      <formula>1</formula>
    </cfRule>
  </conditionalFormatting>
  <printOptions horizontalCentered="1"/>
  <pageMargins left="0.39370078740157483" right="0.39370078740157483" top="0.35433070866141736" bottom="0.43307086614173229" header="0.31496062992125984" footer="0.31496062992125984"/>
  <pageSetup paperSize="9" scale="86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5"/>
  <sheetViews>
    <sheetView zoomScale="80" zoomScaleNormal="80" workbookViewId="0">
      <pane ySplit="5" topLeftCell="A6" activePane="bottomLeft" state="frozen"/>
      <selection pane="bottomLeft" sqref="A1:R1"/>
    </sheetView>
  </sheetViews>
  <sheetFormatPr defaultRowHeight="14.5" x14ac:dyDescent="0.35"/>
  <cols>
    <col min="1" max="1" width="5.26953125" style="15" customWidth="1"/>
    <col min="2" max="2" width="23.453125" style="6" customWidth="1"/>
    <col min="3" max="3" width="17.81640625" style="6" bestFit="1" customWidth="1"/>
    <col min="4" max="4" width="7.6328125" style="24" customWidth="1"/>
    <col min="5" max="5" width="5.36328125" style="6" bestFit="1" customWidth="1"/>
    <col min="6" max="6" width="7.6328125" style="24" customWidth="1"/>
    <col min="7" max="7" width="5.36328125" style="6" bestFit="1" customWidth="1"/>
    <col min="8" max="8" width="7.6328125" style="24" customWidth="1"/>
    <col min="9" max="9" width="5.36328125" style="6" bestFit="1" customWidth="1"/>
    <col min="10" max="10" width="7.6328125" style="24" customWidth="1"/>
    <col min="11" max="11" width="5.36328125" style="6" bestFit="1" customWidth="1"/>
    <col min="12" max="12" width="7.6328125" style="24" customWidth="1"/>
    <col min="13" max="13" width="5.36328125" style="6" bestFit="1" customWidth="1"/>
    <col min="14" max="14" width="7.1796875" style="6" customWidth="1"/>
    <col min="15" max="15" width="6.81640625" style="22" customWidth="1"/>
    <col min="16" max="16" width="8.7265625" style="22" customWidth="1"/>
    <col min="17" max="17" width="0.26953125" style="22" customWidth="1"/>
    <col min="18" max="18" width="5.7265625" style="52" customWidth="1"/>
    <col min="19" max="16384" width="8.7265625" style="6"/>
  </cols>
  <sheetData>
    <row r="1" spans="1:19" s="26" customFormat="1" ht="16.5" customHeight="1" x14ac:dyDescent="0.45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9" s="26" customFormat="1" ht="16.5" customHeight="1" x14ac:dyDescent="0.4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9" ht="8.25" customHeigh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1"/>
      <c r="P3" s="51"/>
      <c r="Q3" s="51"/>
      <c r="R3" s="51"/>
    </row>
    <row r="4" spans="1:19" x14ac:dyDescent="0.35">
      <c r="B4" s="6" t="s">
        <v>0</v>
      </c>
      <c r="C4" s="6" t="s">
        <v>1</v>
      </c>
      <c r="D4" s="24" t="s">
        <v>2</v>
      </c>
      <c r="F4" s="24" t="s">
        <v>3</v>
      </c>
      <c r="H4" s="24" t="s">
        <v>4</v>
      </c>
      <c r="J4" s="24" t="s">
        <v>5</v>
      </c>
      <c r="L4" s="24" t="s">
        <v>6</v>
      </c>
      <c r="N4" s="6" t="s">
        <v>251</v>
      </c>
    </row>
    <row r="5" spans="1:19" ht="16.5" customHeight="1" x14ac:dyDescent="0.35">
      <c r="E5" s="5" t="s">
        <v>7</v>
      </c>
      <c r="G5" s="5" t="s">
        <v>7</v>
      </c>
      <c r="I5" s="5" t="s">
        <v>7</v>
      </c>
      <c r="K5" s="5" t="s">
        <v>7</v>
      </c>
      <c r="M5" s="5" t="s">
        <v>7</v>
      </c>
      <c r="N5" s="5"/>
    </row>
    <row r="6" spans="1:19" s="75" customFormat="1" ht="15.5" x14ac:dyDescent="0.35">
      <c r="A6" s="80"/>
      <c r="B6" s="75" t="s">
        <v>13</v>
      </c>
      <c r="D6" s="81"/>
      <c r="F6" s="81"/>
      <c r="H6" s="81"/>
      <c r="J6" s="81"/>
      <c r="L6" s="81"/>
      <c r="R6" s="76"/>
    </row>
    <row r="7" spans="1:19" hidden="1" x14ac:dyDescent="0.35"/>
    <row r="8" spans="1:19" hidden="1" x14ac:dyDescent="0.35">
      <c r="A8" s="60"/>
      <c r="B8" s="37"/>
      <c r="C8" s="37"/>
      <c r="D8" s="33"/>
      <c r="E8" s="32" t="e">
        <f t="shared" ref="E8:E13" si="0">RANK(D8,D$8:D$85)</f>
        <v>#N/A</v>
      </c>
      <c r="F8" s="33"/>
      <c r="G8" s="32" t="e">
        <f t="shared" ref="G8:G13" si="1">RANK(F8,F$8:F$85)</f>
        <v>#N/A</v>
      </c>
      <c r="H8" s="33"/>
      <c r="I8" s="32" t="e">
        <f t="shared" ref="I8:I13" si="2">RANK(H8,H$8:H$85)</f>
        <v>#N/A</v>
      </c>
      <c r="J8" s="33"/>
      <c r="K8" s="32" t="e">
        <f t="shared" ref="K8:K13" si="3">RANK(J8,J$8:J$85)</f>
        <v>#N/A</v>
      </c>
      <c r="L8" s="33">
        <f t="shared" ref="L8:L13" si="4">J8+H8+F8+D8</f>
        <v>0</v>
      </c>
      <c r="M8" s="32">
        <f t="shared" ref="M8:M13" si="5">RANK(L8,L$8:L$85)</f>
        <v>50</v>
      </c>
      <c r="N8" s="32"/>
      <c r="O8" s="53" t="s">
        <v>2</v>
      </c>
      <c r="P8" s="54">
        <f>IF(COUNT(D8:D13)=5,SUM(D8:D13)-MIN(D8:D13),SUM(D8:D13))</f>
        <v>0</v>
      </c>
      <c r="Q8" s="55"/>
    </row>
    <row r="9" spans="1:19" hidden="1" x14ac:dyDescent="0.35">
      <c r="A9" s="61"/>
      <c r="B9" s="37"/>
      <c r="C9" s="37"/>
      <c r="D9" s="33"/>
      <c r="E9" s="32" t="e">
        <f t="shared" si="0"/>
        <v>#N/A</v>
      </c>
      <c r="F9" s="33"/>
      <c r="G9" s="32" t="e">
        <f t="shared" si="1"/>
        <v>#N/A</v>
      </c>
      <c r="H9" s="33"/>
      <c r="I9" s="32" t="e">
        <f t="shared" si="2"/>
        <v>#N/A</v>
      </c>
      <c r="J9" s="33"/>
      <c r="K9" s="32" t="e">
        <f t="shared" si="3"/>
        <v>#N/A</v>
      </c>
      <c r="L9" s="33">
        <f t="shared" si="4"/>
        <v>0</v>
      </c>
      <c r="M9" s="32">
        <f t="shared" si="5"/>
        <v>50</v>
      </c>
      <c r="N9" s="32"/>
      <c r="O9" s="53" t="s">
        <v>3</v>
      </c>
      <c r="P9" s="54">
        <f>IF(COUNT(F8:F13)=5,SUM(F8:F13)-MIN(F8:F13),SUM(F8:F13))</f>
        <v>0</v>
      </c>
      <c r="Q9" s="55"/>
    </row>
    <row r="10" spans="1:19" hidden="1" x14ac:dyDescent="0.35">
      <c r="A10" s="61"/>
      <c r="B10" s="37"/>
      <c r="C10" s="37"/>
      <c r="D10" s="33"/>
      <c r="E10" s="32" t="e">
        <f t="shared" si="0"/>
        <v>#N/A</v>
      </c>
      <c r="F10" s="33"/>
      <c r="G10" s="32" t="e">
        <f t="shared" si="1"/>
        <v>#N/A</v>
      </c>
      <c r="H10" s="33"/>
      <c r="I10" s="32" t="e">
        <f t="shared" si="2"/>
        <v>#N/A</v>
      </c>
      <c r="J10" s="33"/>
      <c r="K10" s="32" t="e">
        <f t="shared" si="3"/>
        <v>#N/A</v>
      </c>
      <c r="L10" s="33">
        <f t="shared" si="4"/>
        <v>0</v>
      </c>
      <c r="M10" s="32">
        <f t="shared" si="5"/>
        <v>50</v>
      </c>
      <c r="N10" s="32"/>
      <c r="O10" s="53" t="s">
        <v>4</v>
      </c>
      <c r="P10" s="54">
        <f>IF(COUNT(H8:H13)=5,SUM(H8:H13)-MIN(H8:H13),SUM(H8:H13))</f>
        <v>0</v>
      </c>
      <c r="Q10" s="55"/>
    </row>
    <row r="11" spans="1:19" hidden="1" x14ac:dyDescent="0.35">
      <c r="A11" s="61"/>
      <c r="B11" s="37"/>
      <c r="C11" s="37"/>
      <c r="D11" s="33"/>
      <c r="E11" s="32" t="e">
        <f t="shared" si="0"/>
        <v>#N/A</v>
      </c>
      <c r="F11" s="33"/>
      <c r="G11" s="32" t="e">
        <f t="shared" si="1"/>
        <v>#N/A</v>
      </c>
      <c r="H11" s="33"/>
      <c r="I11" s="32" t="e">
        <f t="shared" si="2"/>
        <v>#N/A</v>
      </c>
      <c r="J11" s="33"/>
      <c r="K11" s="32" t="e">
        <f t="shared" si="3"/>
        <v>#N/A</v>
      </c>
      <c r="L11" s="33">
        <f t="shared" si="4"/>
        <v>0</v>
      </c>
      <c r="M11" s="32">
        <f t="shared" si="5"/>
        <v>50</v>
      </c>
      <c r="N11" s="32"/>
      <c r="O11" s="53" t="s">
        <v>5</v>
      </c>
      <c r="P11" s="54">
        <f>IF(COUNT(J8:J13)=5,SUM(J8:J13)-MIN(J8:J13),SUM(J8:J13))</f>
        <v>0</v>
      </c>
      <c r="Q11" s="55"/>
    </row>
    <row r="12" spans="1:19" hidden="1" x14ac:dyDescent="0.35">
      <c r="A12" s="62"/>
      <c r="B12" s="37"/>
      <c r="C12" s="37"/>
      <c r="D12" s="33"/>
      <c r="E12" s="32" t="e">
        <f t="shared" si="0"/>
        <v>#N/A</v>
      </c>
      <c r="F12" s="33"/>
      <c r="G12" s="32" t="e">
        <f t="shared" si="1"/>
        <v>#N/A</v>
      </c>
      <c r="H12" s="33"/>
      <c r="I12" s="32" t="e">
        <f t="shared" si="2"/>
        <v>#N/A</v>
      </c>
      <c r="J12" s="33"/>
      <c r="K12" s="32" t="e">
        <f t="shared" si="3"/>
        <v>#N/A</v>
      </c>
      <c r="L12" s="33">
        <f t="shared" si="4"/>
        <v>0</v>
      </c>
      <c r="M12" s="32">
        <f t="shared" si="5"/>
        <v>50</v>
      </c>
      <c r="N12" s="32"/>
      <c r="O12" s="53"/>
      <c r="P12" s="54"/>
      <c r="Q12" s="55"/>
    </row>
    <row r="13" spans="1:19" hidden="1" x14ac:dyDescent="0.35">
      <c r="A13" s="44"/>
      <c r="B13" s="37"/>
      <c r="C13" s="37"/>
      <c r="D13" s="33"/>
      <c r="E13" s="32" t="e">
        <f t="shared" si="0"/>
        <v>#N/A</v>
      </c>
      <c r="F13" s="33"/>
      <c r="G13" s="32" t="e">
        <f t="shared" si="1"/>
        <v>#N/A</v>
      </c>
      <c r="H13" s="33"/>
      <c r="I13" s="32" t="e">
        <f t="shared" si="2"/>
        <v>#N/A</v>
      </c>
      <c r="J13" s="33"/>
      <c r="K13" s="32" t="e">
        <f t="shared" si="3"/>
        <v>#N/A</v>
      </c>
      <c r="L13" s="33">
        <f t="shared" si="4"/>
        <v>0</v>
      </c>
      <c r="M13" s="32">
        <f t="shared" si="5"/>
        <v>50</v>
      </c>
      <c r="N13" s="32"/>
      <c r="O13" s="53" t="s">
        <v>6</v>
      </c>
      <c r="P13" s="54">
        <f>SUM(P8:P12)</f>
        <v>0</v>
      </c>
      <c r="Q13" s="55">
        <f>P13</f>
        <v>0</v>
      </c>
      <c r="R13" s="56">
        <f>RANK(Q13,Q$8:Q$84)</f>
        <v>10</v>
      </c>
      <c r="S13" s="24"/>
    </row>
    <row r="14" spans="1:19" x14ac:dyDescent="0.35">
      <c r="E14" s="24"/>
      <c r="G14" s="24"/>
      <c r="I14" s="24"/>
      <c r="K14" s="24"/>
      <c r="M14" s="24"/>
      <c r="N14" s="24"/>
      <c r="P14" s="55"/>
      <c r="Q14" s="55"/>
      <c r="S14" s="24"/>
    </row>
    <row r="15" spans="1:19" ht="14.25" customHeight="1" x14ac:dyDescent="0.35">
      <c r="A15" s="40" t="s">
        <v>134</v>
      </c>
      <c r="B15" s="32" t="s">
        <v>230</v>
      </c>
      <c r="C15" s="32" t="s">
        <v>229</v>
      </c>
      <c r="D15" s="33">
        <v>10.55</v>
      </c>
      <c r="E15" s="32">
        <f>RANK(D15,D$8:D$85)</f>
        <v>18</v>
      </c>
      <c r="F15" s="33">
        <v>11.55</v>
      </c>
      <c r="G15" s="32">
        <f>RANK(F15,F$8:F$85)</f>
        <v>11</v>
      </c>
      <c r="H15" s="33">
        <v>10.7</v>
      </c>
      <c r="I15" s="32">
        <f>RANK(H15,H$8:H$85)</f>
        <v>25</v>
      </c>
      <c r="J15" s="34">
        <v>11.25</v>
      </c>
      <c r="K15" s="32">
        <f>RANK(J15,J$8:J$85)</f>
        <v>8</v>
      </c>
      <c r="L15" s="33">
        <f>J15+H15+F15+D15</f>
        <v>44.05</v>
      </c>
      <c r="M15" s="32">
        <f>RANK(L15,L$8:L$85)</f>
        <v>9</v>
      </c>
      <c r="N15" s="34"/>
      <c r="O15" s="53" t="s">
        <v>2</v>
      </c>
      <c r="P15" s="54">
        <f>IF(COUNT(D15:D20)=5,SUM(D15:D20)-MIN(D15:D20),SUM(D15:D20))+N15</f>
        <v>43.05</v>
      </c>
      <c r="Q15" s="55"/>
    </row>
    <row r="16" spans="1:19" x14ac:dyDescent="0.35">
      <c r="A16" s="40" t="s">
        <v>136</v>
      </c>
      <c r="B16" s="32" t="s">
        <v>165</v>
      </c>
      <c r="C16" s="32" t="s">
        <v>229</v>
      </c>
      <c r="D16" s="33">
        <v>10.050000000000001</v>
      </c>
      <c r="E16" s="32">
        <f>RANK(D16,D$8:D$85)</f>
        <v>32</v>
      </c>
      <c r="F16" s="33">
        <v>11.8</v>
      </c>
      <c r="G16" s="32">
        <f>RANK(F16,F$8:F$85)</f>
        <v>3</v>
      </c>
      <c r="H16" s="33">
        <v>10.9</v>
      </c>
      <c r="I16" s="32">
        <f>RANK(H16,H$8:H$85)</f>
        <v>20</v>
      </c>
      <c r="J16" s="34">
        <v>11.55</v>
      </c>
      <c r="K16" s="32">
        <f>RANK(J16,J$8:J$85)</f>
        <v>3</v>
      </c>
      <c r="L16" s="33">
        <f>J16+H16+F16+D16</f>
        <v>44.3</v>
      </c>
      <c r="M16" s="32">
        <f>RANK(L16,L$8:L$85)</f>
        <v>7</v>
      </c>
      <c r="N16" s="34"/>
      <c r="O16" s="53" t="s">
        <v>3</v>
      </c>
      <c r="P16" s="54">
        <f>IF(COUNT(F15:F20)=5,SUM(F15:F20)-MIN(F15:F20),SUM(F15:F20))+N16</f>
        <v>46.300000000000011</v>
      </c>
      <c r="Q16" s="55"/>
    </row>
    <row r="17" spans="1:19" x14ac:dyDescent="0.35">
      <c r="A17" s="40" t="s">
        <v>138</v>
      </c>
      <c r="B17" s="32" t="s">
        <v>166</v>
      </c>
      <c r="C17" s="32" t="s">
        <v>229</v>
      </c>
      <c r="D17" s="33">
        <v>10.55</v>
      </c>
      <c r="E17" s="32">
        <f>RANK(D17,D$8:D$85)</f>
        <v>18</v>
      </c>
      <c r="F17" s="33">
        <v>11.5</v>
      </c>
      <c r="G17" s="32">
        <f>RANK(F17,F$8:F$85)</f>
        <v>13</v>
      </c>
      <c r="H17" s="33">
        <v>10.4</v>
      </c>
      <c r="I17" s="32">
        <f>RANK(H17,H$8:H$85)</f>
        <v>33</v>
      </c>
      <c r="J17" s="34">
        <v>11.55</v>
      </c>
      <c r="K17" s="32">
        <f>RANK(J17,J$8:J$85)</f>
        <v>3</v>
      </c>
      <c r="L17" s="33">
        <f>J17+H17+F17+D17</f>
        <v>44</v>
      </c>
      <c r="M17" s="32">
        <f>RANK(L17,L$8:L$85)</f>
        <v>11</v>
      </c>
      <c r="N17" s="34"/>
      <c r="O17" s="53" t="s">
        <v>4</v>
      </c>
      <c r="P17" s="54">
        <f>IF(COUNT(H15:H20)=5,SUM(H15:H20)-MIN(H15:H20),SUM(H15:H20))+N17</f>
        <v>44.5</v>
      </c>
      <c r="Q17" s="55"/>
    </row>
    <row r="18" spans="1:19" x14ac:dyDescent="0.35">
      <c r="A18" s="40">
        <v>51</v>
      </c>
      <c r="B18" s="42" t="s">
        <v>167</v>
      </c>
      <c r="C18" s="32" t="s">
        <v>229</v>
      </c>
      <c r="D18" s="33">
        <v>10.85</v>
      </c>
      <c r="E18" s="32">
        <f>RANK(D18,D$8:D$85)</f>
        <v>7</v>
      </c>
      <c r="F18" s="33">
        <v>10.8</v>
      </c>
      <c r="G18" s="32">
        <f>RANK(F18,F$8:F$85)</f>
        <v>33</v>
      </c>
      <c r="H18" s="33">
        <v>11.15</v>
      </c>
      <c r="I18" s="32">
        <f>RANK(H18,H$8:H$85)</f>
        <v>11</v>
      </c>
      <c r="J18" s="34">
        <v>11.55</v>
      </c>
      <c r="K18" s="32">
        <f>RANK(J18,J$8:J$85)</f>
        <v>3</v>
      </c>
      <c r="L18" s="33">
        <f>J18+H18+F18+D18</f>
        <v>44.35</v>
      </c>
      <c r="M18" s="32">
        <f>RANK(L18,L$8:L$85)</f>
        <v>5</v>
      </c>
      <c r="N18" s="35">
        <f>MAX(J15:J20)</f>
        <v>11.6</v>
      </c>
      <c r="O18" s="53" t="s">
        <v>5</v>
      </c>
      <c r="P18" s="54">
        <f>IF(COUNT(J15:J20)=5,SUM(J15:J20)-MIN(J15:J20),SUM(J15:J20))+N18</f>
        <v>57.850000000000009</v>
      </c>
      <c r="Q18" s="55"/>
    </row>
    <row r="19" spans="1:19" x14ac:dyDescent="0.35">
      <c r="A19" s="40">
        <v>52</v>
      </c>
      <c r="B19" s="42" t="s">
        <v>168</v>
      </c>
      <c r="C19" s="32" t="s">
        <v>229</v>
      </c>
      <c r="D19" s="33">
        <v>11.1</v>
      </c>
      <c r="E19" s="32">
        <f>RANK(D19,D$8:D$85)</f>
        <v>3</v>
      </c>
      <c r="F19" s="33">
        <v>11.45</v>
      </c>
      <c r="G19" s="32">
        <f>RANK(F19,F$8:F$85)</f>
        <v>14</v>
      </c>
      <c r="H19" s="33">
        <v>11.75</v>
      </c>
      <c r="I19" s="32">
        <f>RANK(H19,H$8:H$85)</f>
        <v>3</v>
      </c>
      <c r="J19" s="35">
        <v>11.6</v>
      </c>
      <c r="K19" s="32">
        <f>RANK(J19,J$8:J$85)</f>
        <v>2</v>
      </c>
      <c r="L19" s="33">
        <f>J19+H19+F19+D19</f>
        <v>45.9</v>
      </c>
      <c r="M19" s="32">
        <f>RANK(L19,L$8:L$85)</f>
        <v>1</v>
      </c>
      <c r="N19" s="32"/>
      <c r="O19" s="53"/>
      <c r="P19" s="54"/>
      <c r="Q19" s="55"/>
    </row>
    <row r="20" spans="1:19" x14ac:dyDescent="0.35">
      <c r="A20" s="66"/>
      <c r="B20" s="42"/>
      <c r="C20" s="32"/>
      <c r="D20" s="33"/>
      <c r="E20" s="32"/>
      <c r="F20" s="33"/>
      <c r="G20" s="32"/>
      <c r="H20" s="33"/>
      <c r="I20" s="32"/>
      <c r="J20" s="33"/>
      <c r="K20" s="32"/>
      <c r="L20" s="33"/>
      <c r="M20" s="32"/>
      <c r="N20" s="32"/>
      <c r="O20" s="53" t="s">
        <v>6</v>
      </c>
      <c r="P20" s="54">
        <f>SUM(P15:P19)</f>
        <v>191.70000000000005</v>
      </c>
      <c r="Q20" s="55">
        <f>P20</f>
        <v>191.70000000000005</v>
      </c>
      <c r="R20" s="56">
        <f>RANK(Q20,Q$8:Q$85)</f>
        <v>1</v>
      </c>
      <c r="S20" s="24"/>
    </row>
    <row r="21" spans="1:19" x14ac:dyDescent="0.35">
      <c r="A21" s="24"/>
      <c r="B21" s="24"/>
      <c r="C21" s="24"/>
      <c r="E21" s="24"/>
      <c r="G21" s="24"/>
      <c r="I21" s="24"/>
      <c r="K21" s="24"/>
      <c r="M21" s="24"/>
      <c r="N21" s="24"/>
      <c r="P21" s="55"/>
      <c r="Q21" s="55"/>
      <c r="S21" s="24"/>
    </row>
    <row r="22" spans="1:19" x14ac:dyDescent="0.35">
      <c r="A22" s="45">
        <v>92</v>
      </c>
      <c r="B22" s="32" t="s">
        <v>161</v>
      </c>
      <c r="C22" s="32" t="s">
        <v>79</v>
      </c>
      <c r="D22" s="33">
        <v>11.25</v>
      </c>
      <c r="E22" s="32">
        <f>RANK(D22,D$8:D$85)</f>
        <v>2</v>
      </c>
      <c r="F22" s="33">
        <v>11</v>
      </c>
      <c r="G22" s="32">
        <f>RANK(F22,F$8:F$85)</f>
        <v>27</v>
      </c>
      <c r="H22" s="33">
        <v>11.65</v>
      </c>
      <c r="I22" s="32">
        <f>RANK(H22,H$8:H$85)</f>
        <v>4</v>
      </c>
      <c r="J22" s="33">
        <v>10.15</v>
      </c>
      <c r="K22" s="32">
        <f>RANK(J22,J$8:J$85)</f>
        <v>38</v>
      </c>
      <c r="L22" s="33">
        <f t="shared" ref="L22:L27" si="6">J22+H22+F22+D22</f>
        <v>44.05</v>
      </c>
      <c r="M22" s="32">
        <f t="shared" ref="M22:M27" si="7">RANK(L22,L$8:L$85)</f>
        <v>9</v>
      </c>
      <c r="N22" s="32"/>
      <c r="O22" s="53" t="s">
        <v>2</v>
      </c>
      <c r="P22" s="54">
        <f>IF(COUNT(D22:D27)=5,SUM(D22:D27)-MIN(D22:D27),SUM(D22:D27))+N22</f>
        <v>44.05</v>
      </c>
      <c r="Q22" s="55"/>
    </row>
    <row r="23" spans="1:19" x14ac:dyDescent="0.35">
      <c r="A23" s="59">
        <v>93</v>
      </c>
      <c r="B23" s="32" t="s">
        <v>158</v>
      </c>
      <c r="C23" s="32" t="s">
        <v>79</v>
      </c>
      <c r="D23" s="33">
        <v>11.4</v>
      </c>
      <c r="E23" s="32">
        <f>RANK(D23,D$8:D$85)</f>
        <v>1</v>
      </c>
      <c r="F23" s="33">
        <v>11</v>
      </c>
      <c r="G23" s="32">
        <f>RANK(F23,F$8:F$85)</f>
        <v>27</v>
      </c>
      <c r="H23" s="35">
        <v>11.9</v>
      </c>
      <c r="I23" s="32">
        <f>RANK(H23,H$8:H$85)</f>
        <v>1</v>
      </c>
      <c r="J23" s="33">
        <v>11.35</v>
      </c>
      <c r="K23" s="32">
        <f>RANK(J23,J$8:J$85)</f>
        <v>6</v>
      </c>
      <c r="L23" s="33">
        <f t="shared" si="6"/>
        <v>45.65</v>
      </c>
      <c r="M23" s="32">
        <f t="shared" si="7"/>
        <v>2</v>
      </c>
      <c r="N23" s="32"/>
      <c r="O23" s="53" t="s">
        <v>3</v>
      </c>
      <c r="P23" s="54">
        <f>IF(COUNT(F22:F27)=5,SUM(F22:F27)-MIN(F22:F27),SUM(F22:F27))+N23</f>
        <v>43.900000000000006</v>
      </c>
      <c r="Q23" s="55"/>
    </row>
    <row r="24" spans="1:19" x14ac:dyDescent="0.35">
      <c r="A24" s="45">
        <v>94</v>
      </c>
      <c r="B24" s="6" t="s">
        <v>236</v>
      </c>
      <c r="C24" s="32" t="s">
        <v>79</v>
      </c>
      <c r="D24" s="33">
        <v>9.9</v>
      </c>
      <c r="E24" s="32">
        <f>RANK(D24,D$8:D$85)</f>
        <v>36</v>
      </c>
      <c r="F24" s="33">
        <v>11.1</v>
      </c>
      <c r="G24" s="32">
        <f>RANK(F24,F$8:F$85)</f>
        <v>24</v>
      </c>
      <c r="H24" s="33">
        <v>9.65</v>
      </c>
      <c r="I24" s="32">
        <f>RANK(H24,H$8:H$85)</f>
        <v>38</v>
      </c>
      <c r="J24" s="33">
        <v>10.95</v>
      </c>
      <c r="K24" s="32">
        <f>RANK(J24,J$8:J$85)</f>
        <v>17</v>
      </c>
      <c r="L24" s="33">
        <f t="shared" si="6"/>
        <v>41.6</v>
      </c>
      <c r="M24" s="32">
        <f t="shared" si="7"/>
        <v>27</v>
      </c>
      <c r="N24" s="35">
        <f>MAX(H22:H27)</f>
        <v>11.9</v>
      </c>
      <c r="O24" s="53" t="s">
        <v>4</v>
      </c>
      <c r="P24" s="54">
        <f>IF(COUNT(H22:H27)=5,SUM(H22:H27)-MIN(H22:H27),SUM(H22:H27))+N24</f>
        <v>56.6</v>
      </c>
      <c r="Q24" s="55"/>
    </row>
    <row r="25" spans="1:19" x14ac:dyDescent="0.35">
      <c r="A25" s="40" t="s">
        <v>162</v>
      </c>
      <c r="B25" s="32" t="s">
        <v>160</v>
      </c>
      <c r="C25" s="32" t="s">
        <v>79</v>
      </c>
      <c r="D25" s="33">
        <v>10.8</v>
      </c>
      <c r="E25" s="32">
        <f>RANK(D25,D$8:D$85)</f>
        <v>9</v>
      </c>
      <c r="F25" s="33">
        <v>10.8</v>
      </c>
      <c r="G25" s="32">
        <f>RANK(F25,F$8:F$85)</f>
        <v>33</v>
      </c>
      <c r="H25" s="33"/>
      <c r="I25" s="33"/>
      <c r="J25" s="33">
        <v>11</v>
      </c>
      <c r="K25" s="32">
        <f>RANK(J25,J$8:J$85)</f>
        <v>16</v>
      </c>
      <c r="L25" s="33">
        <f t="shared" si="6"/>
        <v>32.6</v>
      </c>
      <c r="M25" s="32">
        <f t="shared" si="7"/>
        <v>38</v>
      </c>
      <c r="N25" s="32"/>
      <c r="O25" s="53" t="s">
        <v>5</v>
      </c>
      <c r="P25" s="54">
        <f>IF(COUNT(J22:J27)=5,SUM(J22:J27)-MIN(J22:J27),SUM(J22:J27))+N25</f>
        <v>44.45</v>
      </c>
      <c r="Q25" s="55"/>
    </row>
    <row r="26" spans="1:19" x14ac:dyDescent="0.35">
      <c r="A26" s="40" t="s">
        <v>237</v>
      </c>
      <c r="B26" s="6" t="s">
        <v>82</v>
      </c>
      <c r="C26" s="32" t="s">
        <v>79</v>
      </c>
      <c r="D26" s="33">
        <v>10.6</v>
      </c>
      <c r="E26" s="32">
        <f>RANK(D26,D$8:D$85)</f>
        <v>16</v>
      </c>
      <c r="F26" s="33"/>
      <c r="G26" s="33"/>
      <c r="H26" s="33">
        <v>9.4</v>
      </c>
      <c r="I26" s="32">
        <f>RANK(H26,H$8:H$85)</f>
        <v>41</v>
      </c>
      <c r="J26" s="33"/>
      <c r="K26" s="33"/>
      <c r="L26" s="33">
        <f t="shared" si="6"/>
        <v>20</v>
      </c>
      <c r="M26" s="32">
        <f t="shared" si="7"/>
        <v>48</v>
      </c>
      <c r="N26" s="32"/>
      <c r="O26" s="53"/>
      <c r="P26" s="54"/>
      <c r="Q26" s="55"/>
    </row>
    <row r="27" spans="1:19" x14ac:dyDescent="0.35">
      <c r="A27" s="40" t="s">
        <v>238</v>
      </c>
      <c r="B27" s="32" t="s">
        <v>163</v>
      </c>
      <c r="C27" s="32" t="s">
        <v>79</v>
      </c>
      <c r="D27" s="33"/>
      <c r="E27" s="33"/>
      <c r="F27" s="33">
        <v>10.65</v>
      </c>
      <c r="G27" s="32">
        <f>RANK(F27,F$8:F$85)</f>
        <v>36</v>
      </c>
      <c r="H27" s="33">
        <v>11.5</v>
      </c>
      <c r="I27" s="32">
        <f>RANK(H27,H$8:H$85)</f>
        <v>7</v>
      </c>
      <c r="J27" s="33">
        <v>11.15</v>
      </c>
      <c r="K27" s="32">
        <f>RANK(J27,J$8:J$85)</f>
        <v>10</v>
      </c>
      <c r="L27" s="33">
        <f t="shared" si="6"/>
        <v>33.299999999999997</v>
      </c>
      <c r="M27" s="32">
        <f t="shared" si="7"/>
        <v>34</v>
      </c>
      <c r="N27" s="32"/>
      <c r="O27" s="53" t="s">
        <v>6</v>
      </c>
      <c r="P27" s="54">
        <f>SUM(P22:P26)</f>
        <v>189</v>
      </c>
      <c r="Q27" s="55">
        <f>P27</f>
        <v>189</v>
      </c>
      <c r="R27" s="56">
        <f>RANK(Q27,Q$8:Q$85)</f>
        <v>2</v>
      </c>
    </row>
    <row r="29" spans="1:19" x14ac:dyDescent="0.35">
      <c r="A29" s="40" t="s">
        <v>231</v>
      </c>
      <c r="B29" s="32" t="s">
        <v>142</v>
      </c>
      <c r="C29" s="32" t="s">
        <v>143</v>
      </c>
      <c r="D29" s="33">
        <v>10.5</v>
      </c>
      <c r="E29" s="32">
        <f>RANK(D29,D$8:D$85)</f>
        <v>21</v>
      </c>
      <c r="F29" s="33">
        <v>11.2</v>
      </c>
      <c r="G29" s="32">
        <f>RANK(F29,F$8:F$85)</f>
        <v>21</v>
      </c>
      <c r="H29" s="33">
        <v>11.5</v>
      </c>
      <c r="I29" s="32">
        <f>RANK(H29,H$8:H$85)</f>
        <v>7</v>
      </c>
      <c r="J29" s="34">
        <v>10.9</v>
      </c>
      <c r="K29" s="32">
        <f>RANK(J29,J$8:J$85)</f>
        <v>19</v>
      </c>
      <c r="L29" s="33">
        <f>J29+H29+F29+D29</f>
        <v>44.099999999999994</v>
      </c>
      <c r="M29" s="32">
        <f>RANK(L29,L$8:L$85)</f>
        <v>8</v>
      </c>
      <c r="N29" s="32"/>
      <c r="O29" s="53" t="s">
        <v>2</v>
      </c>
      <c r="P29" s="54">
        <f>IF(COUNT(D29:D34)=5,SUM(D29:D34)-MIN(D29:D34),SUM(D29:D34))+N29</f>
        <v>40.65</v>
      </c>
      <c r="Q29" s="55"/>
    </row>
    <row r="30" spans="1:19" x14ac:dyDescent="0.35">
      <c r="A30" s="40" t="s">
        <v>232</v>
      </c>
      <c r="B30" s="32" t="s">
        <v>144</v>
      </c>
      <c r="C30" s="32" t="s">
        <v>143</v>
      </c>
      <c r="D30" s="33">
        <v>9.9</v>
      </c>
      <c r="E30" s="32">
        <f>RANK(D30,D$8:D$85)</f>
        <v>36</v>
      </c>
      <c r="F30" s="33">
        <v>10.5</v>
      </c>
      <c r="G30" s="32">
        <f>RANK(F30,F$8:F$85)</f>
        <v>39</v>
      </c>
      <c r="H30" s="33">
        <v>8.65</v>
      </c>
      <c r="I30" s="32">
        <f>RANK(H30,H$8:H$85)</f>
        <v>43</v>
      </c>
      <c r="J30" s="34">
        <v>10.75</v>
      </c>
      <c r="K30" s="32">
        <f>RANK(J30,J$8:J$85)</f>
        <v>25</v>
      </c>
      <c r="L30" s="33">
        <f>J30+H30+F30+D30</f>
        <v>39.799999999999997</v>
      </c>
      <c r="M30" s="32">
        <f>RANK(L30,L$8:L$85)</f>
        <v>30</v>
      </c>
      <c r="N30" s="32"/>
      <c r="O30" s="53" t="s">
        <v>3</v>
      </c>
      <c r="P30" s="54">
        <f>IF(COUNT(F29:F34)=5,SUM(F29:F34)-MIN(F29:F34),SUM(F29:F34))+N30</f>
        <v>45.55</v>
      </c>
      <c r="Q30" s="55"/>
    </row>
    <row r="31" spans="1:19" x14ac:dyDescent="0.35">
      <c r="A31" s="45">
        <v>83</v>
      </c>
      <c r="B31" s="32" t="s">
        <v>145</v>
      </c>
      <c r="C31" s="32" t="s">
        <v>143</v>
      </c>
      <c r="D31" s="33">
        <v>9.9499999999999993</v>
      </c>
      <c r="E31" s="32">
        <f>RANK(D31,D$8:D$85)</f>
        <v>35</v>
      </c>
      <c r="F31" s="33">
        <v>11.25</v>
      </c>
      <c r="G31" s="32">
        <f>RANK(F31,F$8:F$85)</f>
        <v>19</v>
      </c>
      <c r="H31" s="33">
        <v>11.1</v>
      </c>
      <c r="I31" s="32">
        <f>RANK(H31,H$8:H$85)</f>
        <v>13</v>
      </c>
      <c r="J31" s="34">
        <v>11.05</v>
      </c>
      <c r="K31" s="32">
        <f>RANK(J31,J$8:J$85)</f>
        <v>14</v>
      </c>
      <c r="L31" s="33">
        <f>J31+H31+F31+D31</f>
        <v>43.349999999999994</v>
      </c>
      <c r="M31" s="32">
        <f>RANK(L31,L$8:L$85)</f>
        <v>18</v>
      </c>
      <c r="N31" s="32"/>
      <c r="O31" s="53" t="s">
        <v>4</v>
      </c>
      <c r="P31" s="54">
        <f>IF(COUNT(H29:H34)=5,SUM(H29:H34)-MIN(H29:H34),SUM(H29:H34))+N31</f>
        <v>44.45</v>
      </c>
      <c r="Q31" s="55"/>
    </row>
    <row r="32" spans="1:19" x14ac:dyDescent="0.35">
      <c r="A32" s="45">
        <v>84</v>
      </c>
      <c r="B32" s="32" t="s">
        <v>146</v>
      </c>
      <c r="C32" s="32" t="s">
        <v>143</v>
      </c>
      <c r="D32" s="33">
        <v>9.65</v>
      </c>
      <c r="E32" s="32">
        <f>RANK(D32,D$8:D$85)</f>
        <v>39</v>
      </c>
      <c r="F32" s="33">
        <v>11.3</v>
      </c>
      <c r="G32" s="32">
        <f>RANK(F32,F$8:F$85)</f>
        <v>17</v>
      </c>
      <c r="H32" s="33">
        <v>10.7</v>
      </c>
      <c r="I32" s="32">
        <f>RANK(H32,H$8:H$85)</f>
        <v>25</v>
      </c>
      <c r="J32" s="35">
        <v>11.85</v>
      </c>
      <c r="K32" s="32">
        <f>RANK(J32,J$8:J$85)</f>
        <v>1</v>
      </c>
      <c r="L32" s="33">
        <f>J32+H32+F32+D32</f>
        <v>43.499999999999993</v>
      </c>
      <c r="M32" s="32">
        <f>RANK(L32,L$8:L$85)</f>
        <v>17</v>
      </c>
      <c r="N32" s="35">
        <f>MAX(J29:J34)</f>
        <v>11.85</v>
      </c>
      <c r="O32" s="53" t="s">
        <v>5</v>
      </c>
      <c r="P32" s="54">
        <f>IF(COUNT(J29:J34)=5,SUM(J29:J34)-MIN(J29:J34),SUM(J29:J34))+N32</f>
        <v>56.750000000000007</v>
      </c>
      <c r="Q32" s="55"/>
    </row>
    <row r="33" spans="1:19" x14ac:dyDescent="0.35">
      <c r="A33" s="40" t="s">
        <v>150</v>
      </c>
      <c r="B33" s="32" t="s">
        <v>147</v>
      </c>
      <c r="C33" s="32" t="s">
        <v>143</v>
      </c>
      <c r="D33" s="33">
        <v>10.3</v>
      </c>
      <c r="E33" s="32">
        <f>RANK(D33,D$8:D$85)</f>
        <v>28</v>
      </c>
      <c r="F33" s="33">
        <v>11.8</v>
      </c>
      <c r="G33" s="32">
        <f>RANK(F33,F$8:F$85)</f>
        <v>3</v>
      </c>
      <c r="H33" s="33">
        <v>11.15</v>
      </c>
      <c r="I33" s="32">
        <f>RANK(H33,H$8:H$85)</f>
        <v>11</v>
      </c>
      <c r="J33" s="34">
        <v>11.1</v>
      </c>
      <c r="K33" s="32">
        <f>RANK(J33,J$8:J$85)</f>
        <v>13</v>
      </c>
      <c r="L33" s="33">
        <f>J33+H33+F33+D33</f>
        <v>44.349999999999994</v>
      </c>
      <c r="M33" s="32">
        <f>RANK(L33,L$8:L$85)</f>
        <v>6</v>
      </c>
      <c r="N33" s="32"/>
      <c r="O33" s="53"/>
      <c r="P33" s="54"/>
      <c r="Q33" s="55"/>
    </row>
    <row r="34" spans="1:19" x14ac:dyDescent="0.35">
      <c r="A34" s="64"/>
      <c r="B34" s="42"/>
      <c r="C34" s="43"/>
      <c r="D34" s="33"/>
      <c r="E34" s="32"/>
      <c r="F34" s="33"/>
      <c r="G34" s="32"/>
      <c r="H34" s="33"/>
      <c r="I34" s="32"/>
      <c r="J34" s="33"/>
      <c r="K34" s="32"/>
      <c r="L34" s="33"/>
      <c r="M34" s="32"/>
      <c r="N34" s="32"/>
      <c r="O34" s="53" t="s">
        <v>6</v>
      </c>
      <c r="P34" s="54">
        <f>SUM(P29:P33)</f>
        <v>187.39999999999998</v>
      </c>
      <c r="Q34" s="55">
        <f>P34</f>
        <v>187.39999999999998</v>
      </c>
      <c r="R34" s="56">
        <f>RANK(Q34,Q$8:Q$85)</f>
        <v>3</v>
      </c>
    </row>
    <row r="36" spans="1:19" x14ac:dyDescent="0.35">
      <c r="A36" s="59">
        <v>29</v>
      </c>
      <c r="B36" s="32" t="s">
        <v>111</v>
      </c>
      <c r="C36" s="32" t="s">
        <v>19</v>
      </c>
      <c r="D36" s="33">
        <v>10.85</v>
      </c>
      <c r="E36" s="32">
        <f>RANK(D36,D$8:D$85)</f>
        <v>7</v>
      </c>
      <c r="F36" s="33"/>
      <c r="G36" s="33"/>
      <c r="H36" s="33">
        <v>11</v>
      </c>
      <c r="I36" s="32">
        <f>RANK(H36,H$8:H$85)</f>
        <v>15</v>
      </c>
      <c r="J36" s="33">
        <v>10.4</v>
      </c>
      <c r="K36" s="32">
        <f>RANK(J36,J$8:J$85)</f>
        <v>32</v>
      </c>
      <c r="L36" s="33">
        <f t="shared" ref="L36:L41" si="8">J36+H36+F36+D36</f>
        <v>32.25</v>
      </c>
      <c r="M36" s="32">
        <f t="shared" ref="M36:M41" si="9">RANK(L36,L$8:L$85)</f>
        <v>40</v>
      </c>
      <c r="N36" s="34"/>
      <c r="O36" s="53" t="s">
        <v>2</v>
      </c>
      <c r="P36" s="54">
        <f>IF(COUNT(D36:D41)=5,SUM(D36:D41)-MIN(D36:D41),SUM(D36:D41))+N36</f>
        <v>43.25</v>
      </c>
      <c r="Q36" s="55"/>
      <c r="S36" s="24"/>
    </row>
    <row r="37" spans="1:19" x14ac:dyDescent="0.35">
      <c r="A37" s="59">
        <v>30</v>
      </c>
      <c r="B37" s="32" t="s">
        <v>112</v>
      </c>
      <c r="C37" s="32" t="s">
        <v>19</v>
      </c>
      <c r="D37" s="33">
        <v>9.4499999999999993</v>
      </c>
      <c r="E37" s="32">
        <f>RANK(D37,D$8:D$85)</f>
        <v>43</v>
      </c>
      <c r="F37" s="33">
        <v>10.9</v>
      </c>
      <c r="G37" s="32">
        <f>RANK(F37,F$8:F$85)</f>
        <v>31</v>
      </c>
      <c r="H37" s="33"/>
      <c r="I37" s="33"/>
      <c r="J37" s="33"/>
      <c r="K37" s="33"/>
      <c r="L37" s="33">
        <f t="shared" si="8"/>
        <v>20.350000000000001</v>
      </c>
      <c r="M37" s="32">
        <f t="shared" si="9"/>
        <v>47</v>
      </c>
      <c r="N37" s="34"/>
      <c r="O37" s="53" t="s">
        <v>3</v>
      </c>
      <c r="P37" s="54">
        <f>IF(COUNT(F36:F41)=5,SUM(F36:F41)-MIN(F36:F41),SUM(F36:F41))+N37</f>
        <v>45.300000000000004</v>
      </c>
      <c r="Q37" s="55"/>
      <c r="S37" s="24"/>
    </row>
    <row r="38" spans="1:19" x14ac:dyDescent="0.35">
      <c r="A38" s="63">
        <v>31</v>
      </c>
      <c r="B38" s="32" t="s">
        <v>113</v>
      </c>
      <c r="C38" s="32" t="s">
        <v>19</v>
      </c>
      <c r="D38" s="33">
        <v>11.05</v>
      </c>
      <c r="E38" s="32">
        <f>RANK(D38,D$8:D$85)</f>
        <v>4</v>
      </c>
      <c r="F38" s="33">
        <v>10.6</v>
      </c>
      <c r="G38" s="32">
        <f>RANK(F38,F$8:F$85)</f>
        <v>37</v>
      </c>
      <c r="H38" s="33">
        <v>10.7</v>
      </c>
      <c r="I38" s="32">
        <f>RANK(H38,H$8:H$85)</f>
        <v>25</v>
      </c>
      <c r="J38" s="33">
        <v>10.8</v>
      </c>
      <c r="K38" s="32">
        <f>RANK(J38,J$8:J$85)</f>
        <v>24</v>
      </c>
      <c r="L38" s="33">
        <f t="shared" si="8"/>
        <v>43.150000000000006</v>
      </c>
      <c r="M38" s="32">
        <f t="shared" si="9"/>
        <v>20</v>
      </c>
      <c r="N38" s="34"/>
      <c r="O38" s="53" t="s">
        <v>4</v>
      </c>
      <c r="P38" s="54">
        <f>IF(COUNT(H36:H41)=5,SUM(H36:H41)-MIN(H36:H41),SUM(H36:H41))+N38</f>
        <v>44.499999999999993</v>
      </c>
      <c r="Q38" s="55"/>
      <c r="S38" s="24"/>
    </row>
    <row r="39" spans="1:19" x14ac:dyDescent="0.35">
      <c r="A39" s="59">
        <v>32</v>
      </c>
      <c r="B39" s="32" t="s">
        <v>114</v>
      </c>
      <c r="C39" s="32" t="s">
        <v>19</v>
      </c>
      <c r="D39" s="33"/>
      <c r="E39" s="33"/>
      <c r="F39" s="33">
        <v>11</v>
      </c>
      <c r="G39" s="32">
        <f>RANK(F39,F$8:F$85)</f>
        <v>27</v>
      </c>
      <c r="H39" s="33">
        <v>9.35</v>
      </c>
      <c r="I39" s="32">
        <f>RANK(H39,H$8:H$85)</f>
        <v>42</v>
      </c>
      <c r="J39" s="33">
        <v>10.85</v>
      </c>
      <c r="K39" s="32">
        <f>RANK(J39,J$8:J$85)</f>
        <v>22</v>
      </c>
      <c r="L39" s="33">
        <f t="shared" si="8"/>
        <v>31.2</v>
      </c>
      <c r="M39" s="32">
        <f t="shared" si="9"/>
        <v>43</v>
      </c>
      <c r="N39" s="35">
        <f>MAX(J36:J41)</f>
        <v>10.9</v>
      </c>
      <c r="O39" s="53" t="s">
        <v>5</v>
      </c>
      <c r="P39" s="54">
        <f>IF(COUNT(J36:J41)=5,SUM(J36:J41)-MIN(J36:J41),SUM(J36:J41))+N39</f>
        <v>54.15</v>
      </c>
      <c r="Q39" s="55"/>
      <c r="S39" s="24"/>
    </row>
    <row r="40" spans="1:19" x14ac:dyDescent="0.35">
      <c r="A40" s="63">
        <v>33</v>
      </c>
      <c r="B40" s="32" t="s">
        <v>115</v>
      </c>
      <c r="C40" s="32" t="s">
        <v>19</v>
      </c>
      <c r="D40" s="33">
        <v>10.65</v>
      </c>
      <c r="E40" s="32">
        <f>RANK(D40,D$8:D$85)</f>
        <v>15</v>
      </c>
      <c r="F40" s="33">
        <v>12.2</v>
      </c>
      <c r="G40" s="32">
        <f>RANK(F40,F$8:F$85)</f>
        <v>1</v>
      </c>
      <c r="H40" s="33">
        <v>11.8</v>
      </c>
      <c r="I40" s="32">
        <f>RANK(H40,H$8:H$85)</f>
        <v>2</v>
      </c>
      <c r="J40" s="33">
        <v>10.7</v>
      </c>
      <c r="K40" s="33"/>
      <c r="L40" s="33">
        <f t="shared" si="8"/>
        <v>45.35</v>
      </c>
      <c r="M40" s="32">
        <f t="shared" si="9"/>
        <v>3</v>
      </c>
      <c r="N40" s="32"/>
      <c r="O40" s="53"/>
      <c r="P40" s="54"/>
      <c r="Q40" s="55"/>
      <c r="S40" s="24"/>
    </row>
    <row r="41" spans="1:19" x14ac:dyDescent="0.35">
      <c r="A41" s="40" t="s">
        <v>116</v>
      </c>
      <c r="B41" s="32" t="s">
        <v>117</v>
      </c>
      <c r="C41" s="32" t="s">
        <v>19</v>
      </c>
      <c r="D41" s="33">
        <v>10.7</v>
      </c>
      <c r="E41" s="32">
        <f>RANK(D41,D$8:D$85)</f>
        <v>13</v>
      </c>
      <c r="F41" s="33">
        <v>11.2</v>
      </c>
      <c r="G41" s="32">
        <f>RANK(F41,F$8:F$85)</f>
        <v>21</v>
      </c>
      <c r="H41" s="33">
        <v>11</v>
      </c>
      <c r="I41" s="32">
        <f>RANK(H41,H$8:H$85)</f>
        <v>15</v>
      </c>
      <c r="J41" s="35">
        <v>10.9</v>
      </c>
      <c r="K41" s="32">
        <f>RANK(J41,J$8:J$85)</f>
        <v>19</v>
      </c>
      <c r="L41" s="33">
        <f t="shared" si="8"/>
        <v>43.8</v>
      </c>
      <c r="M41" s="32">
        <f t="shared" si="9"/>
        <v>15</v>
      </c>
      <c r="N41" s="32"/>
      <c r="O41" s="53" t="s">
        <v>6</v>
      </c>
      <c r="P41" s="54">
        <f>SUM(P36:P40)</f>
        <v>187.20000000000002</v>
      </c>
      <c r="Q41" s="55">
        <f>P41</f>
        <v>187.20000000000002</v>
      </c>
      <c r="R41" s="56">
        <f>RANK(Q41,Q$8:Q$85)</f>
        <v>4</v>
      </c>
      <c r="S41" s="24"/>
    </row>
    <row r="42" spans="1:19" x14ac:dyDescent="0.35">
      <c r="A42" s="24"/>
      <c r="B42" s="24"/>
      <c r="C42" s="24"/>
      <c r="E42" s="24"/>
      <c r="G42" s="24"/>
      <c r="I42" s="24"/>
      <c r="K42" s="24"/>
      <c r="M42" s="24"/>
      <c r="N42" s="24"/>
      <c r="P42" s="55"/>
      <c r="Q42" s="55"/>
      <c r="S42" s="24"/>
    </row>
    <row r="43" spans="1:19" ht="14.25" customHeight="1" x14ac:dyDescent="0.35">
      <c r="A43" s="40" t="s">
        <v>70</v>
      </c>
      <c r="B43" s="32" t="s">
        <v>135</v>
      </c>
      <c r="C43" s="32" t="s">
        <v>56</v>
      </c>
      <c r="D43" s="33">
        <v>10.75</v>
      </c>
      <c r="E43" s="32">
        <f>RANK(D43,D$8:D$85)</f>
        <v>10</v>
      </c>
      <c r="F43" s="33">
        <v>11.55</v>
      </c>
      <c r="G43" s="32">
        <f>RANK(F43,F$8:F$85)</f>
        <v>11</v>
      </c>
      <c r="H43" s="33">
        <v>11.65</v>
      </c>
      <c r="I43" s="32">
        <f>RANK(H43,H$8:H$85)</f>
        <v>4</v>
      </c>
      <c r="J43" s="33">
        <v>10.95</v>
      </c>
      <c r="K43" s="32">
        <f>RANK(J43,J$8:J$85)</f>
        <v>17</v>
      </c>
      <c r="L43" s="33">
        <f>J43+H43+F43+D43</f>
        <v>44.900000000000006</v>
      </c>
      <c r="M43" s="32">
        <f>RANK(L43,L$8:L$85)</f>
        <v>4</v>
      </c>
      <c r="N43" s="32"/>
      <c r="O43" s="53" t="s">
        <v>2</v>
      </c>
      <c r="P43" s="54">
        <f>IF(COUNT(D43:D48)=5,SUM(D43:D48)-MIN(D43:D48),SUM(D43:D48))+N43</f>
        <v>41.95</v>
      </c>
      <c r="Q43" s="55"/>
    </row>
    <row r="44" spans="1:19" x14ac:dyDescent="0.35">
      <c r="A44" s="40" t="s">
        <v>72</v>
      </c>
      <c r="B44" s="32" t="s">
        <v>137</v>
      </c>
      <c r="C44" s="32" t="s">
        <v>56</v>
      </c>
      <c r="D44" s="33">
        <v>10.75</v>
      </c>
      <c r="E44" s="32">
        <f>RANK(D44,D$8:D$85)</f>
        <v>10</v>
      </c>
      <c r="F44" s="35">
        <v>12.05</v>
      </c>
      <c r="G44" s="32">
        <f>RANK(F44,F$8:F$85)</f>
        <v>2</v>
      </c>
      <c r="H44" s="33">
        <v>11</v>
      </c>
      <c r="I44" s="32">
        <f>RANK(H44,H$8:H$85)</f>
        <v>15</v>
      </c>
      <c r="J44" s="33">
        <v>10.1</v>
      </c>
      <c r="K44" s="32">
        <f>RANK(J44,J$8:J$85)</f>
        <v>39</v>
      </c>
      <c r="L44" s="33">
        <f>J44+H44+F44+D44</f>
        <v>43.900000000000006</v>
      </c>
      <c r="M44" s="32">
        <f>RANK(L44,L$8:L$85)</f>
        <v>12</v>
      </c>
      <c r="N44" s="35">
        <f>MAX(F43:F48)</f>
        <v>12.05</v>
      </c>
      <c r="O44" s="53" t="s">
        <v>3</v>
      </c>
      <c r="P44" s="54">
        <f>IF(COUNT(F43:F48)=5,SUM(F43:F48)-MIN(F43:F48),SUM(F43:F48))+N44</f>
        <v>59.149999999999991</v>
      </c>
      <c r="Q44" s="55"/>
    </row>
    <row r="45" spans="1:19" x14ac:dyDescent="0.35">
      <c r="A45" s="40" t="s">
        <v>74</v>
      </c>
      <c r="B45" s="32" t="s">
        <v>139</v>
      </c>
      <c r="C45" s="32" t="s">
        <v>56</v>
      </c>
      <c r="D45" s="33">
        <v>10.4</v>
      </c>
      <c r="E45" s="32">
        <f>RANK(D45,D$8:D$85)</f>
        <v>23</v>
      </c>
      <c r="F45" s="33">
        <v>11.7</v>
      </c>
      <c r="G45" s="32">
        <f>RANK(F45,F$8:F$85)</f>
        <v>8</v>
      </c>
      <c r="H45" s="33">
        <v>11.25</v>
      </c>
      <c r="I45" s="32">
        <f>RANK(H45,H$8:H$85)</f>
        <v>10</v>
      </c>
      <c r="J45" s="33">
        <v>8.4499999999999993</v>
      </c>
      <c r="K45" s="32">
        <f>RANK(J45,J$8:J$85)</f>
        <v>44</v>
      </c>
      <c r="L45" s="33">
        <f>J45+H45+F45+D45</f>
        <v>41.8</v>
      </c>
      <c r="M45" s="32">
        <f>RANK(L45,L$8:L$85)</f>
        <v>25</v>
      </c>
      <c r="N45" s="32"/>
      <c r="O45" s="53" t="s">
        <v>4</v>
      </c>
      <c r="P45" s="54">
        <f>IF(COUNT(H43:H48)=5,SUM(H43:H48)-MIN(H43:H48),SUM(H43:H48))+N45</f>
        <v>44.8</v>
      </c>
      <c r="Q45" s="55"/>
    </row>
    <row r="46" spans="1:19" x14ac:dyDescent="0.35">
      <c r="A46" s="45">
        <v>56</v>
      </c>
      <c r="B46" s="32" t="s">
        <v>140</v>
      </c>
      <c r="C46" s="32" t="s">
        <v>56</v>
      </c>
      <c r="D46" s="33">
        <v>10.050000000000001</v>
      </c>
      <c r="E46" s="32">
        <f>RANK(D46,D$8:D$85)</f>
        <v>32</v>
      </c>
      <c r="F46" s="33">
        <v>11.8</v>
      </c>
      <c r="G46" s="32">
        <f>RANK(F46,F$8:F$85)</f>
        <v>3</v>
      </c>
      <c r="H46" s="33">
        <v>10.9</v>
      </c>
      <c r="I46" s="32">
        <f>RANK(H46,H$8:H$85)</f>
        <v>20</v>
      </c>
      <c r="J46" s="33">
        <v>10.5</v>
      </c>
      <c r="K46" s="32">
        <f>RANK(J46,J$8:J$85)</f>
        <v>30</v>
      </c>
      <c r="L46" s="33">
        <f>J46+H46+F46+D46</f>
        <v>43.25</v>
      </c>
      <c r="M46" s="32">
        <f>RANK(L46,L$8:L$85)</f>
        <v>19</v>
      </c>
      <c r="N46" s="32"/>
      <c r="O46" s="53" t="s">
        <v>5</v>
      </c>
      <c r="P46" s="54">
        <f>IF(COUNT(J43:J48)=5,SUM(J43:J48)-MIN(J43:J48),SUM(J43:J48))+N46</f>
        <v>40</v>
      </c>
      <c r="Q46" s="55"/>
    </row>
    <row r="47" spans="1:19" x14ac:dyDescent="0.35">
      <c r="A47" s="78"/>
      <c r="B47" s="42"/>
      <c r="C47" s="4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2"/>
      <c r="O47" s="53"/>
      <c r="P47" s="54"/>
      <c r="Q47" s="55"/>
    </row>
    <row r="48" spans="1:19" x14ac:dyDescent="0.35">
      <c r="A48" s="66"/>
      <c r="B48" s="42"/>
      <c r="C48" s="4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2"/>
      <c r="O48" s="53" t="s">
        <v>6</v>
      </c>
      <c r="P48" s="54">
        <f>SUM(P43:P47)</f>
        <v>185.89999999999998</v>
      </c>
      <c r="Q48" s="55">
        <f>P48</f>
        <v>185.89999999999998</v>
      </c>
      <c r="R48" s="56">
        <f>RANK(Q48,Q$8:Q$85)</f>
        <v>5</v>
      </c>
      <c r="S48" s="24"/>
    </row>
    <row r="49" spans="1:19" x14ac:dyDescent="0.35">
      <c r="A49" s="24"/>
      <c r="B49" s="24"/>
      <c r="C49" s="24"/>
      <c r="E49" s="24"/>
      <c r="G49" s="24"/>
      <c r="I49" s="24"/>
      <c r="K49" s="24"/>
      <c r="M49" s="24"/>
      <c r="N49" s="24"/>
      <c r="P49" s="55"/>
      <c r="Q49" s="55"/>
      <c r="S49" s="24"/>
    </row>
    <row r="50" spans="1:19" x14ac:dyDescent="0.35">
      <c r="A50" s="40" t="s">
        <v>233</v>
      </c>
      <c r="B50" s="32" t="s">
        <v>148</v>
      </c>
      <c r="C50" s="32" t="s">
        <v>149</v>
      </c>
      <c r="D50" s="33">
        <v>10.6</v>
      </c>
      <c r="E50" s="32">
        <f>RANK(D50,D$8:D$85)</f>
        <v>16</v>
      </c>
      <c r="F50" s="35">
        <v>11.45</v>
      </c>
      <c r="G50" s="32">
        <f>RANK(F50,F$8:F$85)</f>
        <v>14</v>
      </c>
      <c r="H50" s="33">
        <v>10.1</v>
      </c>
      <c r="I50" s="32">
        <f>RANK(H50,H$8:H$85)</f>
        <v>36</v>
      </c>
      <c r="J50" s="33">
        <f>10.6-0.3</f>
        <v>10.299999999999999</v>
      </c>
      <c r="K50" s="32">
        <f>RANK(J50,J$8:J$85)</f>
        <v>34</v>
      </c>
      <c r="L50" s="33">
        <f t="shared" ref="L50:L55" si="10">J50+H50+F50+D50</f>
        <v>42.449999999999996</v>
      </c>
      <c r="M50" s="32">
        <f>RANK(L50,L$8:L$85)</f>
        <v>23</v>
      </c>
      <c r="N50" s="32"/>
      <c r="O50" s="53" t="s">
        <v>2</v>
      </c>
      <c r="P50" s="54">
        <f>IF(COUNT(D50:D55)=5,SUM(D50:D55)-MIN(D50:D55),SUM(D50:D55))+N50</f>
        <v>41.95</v>
      </c>
      <c r="Q50" s="55"/>
      <c r="S50" s="24"/>
    </row>
    <row r="51" spans="1:19" x14ac:dyDescent="0.35">
      <c r="A51" s="40" t="s">
        <v>153</v>
      </c>
      <c r="B51" s="32" t="s">
        <v>151</v>
      </c>
      <c r="C51" s="32" t="s">
        <v>149</v>
      </c>
      <c r="D51" s="33">
        <v>10.9</v>
      </c>
      <c r="E51" s="32">
        <f>RANK(D51,D$8:D$85)</f>
        <v>6</v>
      </c>
      <c r="F51" s="34">
        <v>11.3</v>
      </c>
      <c r="G51" s="32">
        <f>RANK(F51,F$8:F$85)</f>
        <v>17</v>
      </c>
      <c r="H51" s="33">
        <v>10.55</v>
      </c>
      <c r="I51" s="32">
        <f>RANK(H51,H$8:H$85)</f>
        <v>28</v>
      </c>
      <c r="J51" s="33">
        <v>10.9</v>
      </c>
      <c r="K51" s="32">
        <f>RANK(J51,J$8:J$85)</f>
        <v>19</v>
      </c>
      <c r="L51" s="33">
        <f t="shared" si="10"/>
        <v>43.65</v>
      </c>
      <c r="M51" s="32">
        <f>RANK(L51,L$8:L$85)</f>
        <v>16</v>
      </c>
      <c r="N51" s="35">
        <f>MAX(F50:F55)</f>
        <v>11.45</v>
      </c>
      <c r="O51" s="53" t="s">
        <v>3</v>
      </c>
      <c r="P51" s="54">
        <f>IF(COUNT(F50:F55)=5,SUM(F50:F55)-MIN(F50:F55),SUM(F50:F55))+N51</f>
        <v>56.400000000000006</v>
      </c>
      <c r="Q51" s="55"/>
      <c r="S51" s="24"/>
    </row>
    <row r="52" spans="1:19" x14ac:dyDescent="0.35">
      <c r="A52" s="45">
        <v>88</v>
      </c>
      <c r="B52" s="32" t="s">
        <v>152</v>
      </c>
      <c r="C52" s="32" t="s">
        <v>149</v>
      </c>
      <c r="D52" s="33">
        <v>10.1</v>
      </c>
      <c r="E52" s="32">
        <f>RANK(D52,D$8:D$85)</f>
        <v>30</v>
      </c>
      <c r="F52" s="34">
        <v>11.25</v>
      </c>
      <c r="G52" s="32">
        <f>RANK(F52,F$8:F$85)</f>
        <v>19</v>
      </c>
      <c r="H52" s="33">
        <v>11.5</v>
      </c>
      <c r="I52" s="32">
        <f>RANK(H52,H$8:H$85)</f>
        <v>7</v>
      </c>
      <c r="J52" s="33"/>
      <c r="K52" s="33"/>
      <c r="L52" s="33">
        <f t="shared" si="10"/>
        <v>32.85</v>
      </c>
      <c r="M52" s="32">
        <f>RANK(L52,L$8:L$85)</f>
        <v>36</v>
      </c>
      <c r="N52" s="32"/>
      <c r="O52" s="53" t="s">
        <v>4</v>
      </c>
      <c r="P52" s="54">
        <f>IF(COUNT(H50:H55)=5,SUM(H50:H55)-MIN(H50:H55),SUM(H50:H55))+N52</f>
        <v>43.7</v>
      </c>
      <c r="Q52" s="55"/>
      <c r="S52" s="24"/>
    </row>
    <row r="53" spans="1:19" x14ac:dyDescent="0.35">
      <c r="A53" s="40" t="s">
        <v>156</v>
      </c>
      <c r="B53" s="32" t="s">
        <v>154</v>
      </c>
      <c r="C53" s="32" t="s">
        <v>149</v>
      </c>
      <c r="D53" s="33"/>
      <c r="E53" s="33"/>
      <c r="F53" s="34">
        <v>10.95</v>
      </c>
      <c r="G53" s="32">
        <f>RANK(F53,F$8:F$85)</f>
        <v>30</v>
      </c>
      <c r="H53" s="33">
        <v>11.55</v>
      </c>
      <c r="I53" s="32">
        <f>RANK(H53,H$8:H$85)</f>
        <v>6</v>
      </c>
      <c r="J53" s="33">
        <v>11.25</v>
      </c>
      <c r="K53" s="32">
        <f>RANK(J53,J$8:J$85)</f>
        <v>8</v>
      </c>
      <c r="L53" s="33">
        <f t="shared" si="10"/>
        <v>33.75</v>
      </c>
      <c r="M53" s="32">
        <f>RANK(L53,L$8:L$85)</f>
        <v>33</v>
      </c>
      <c r="N53" s="32"/>
      <c r="O53" s="53" t="s">
        <v>5</v>
      </c>
      <c r="P53" s="54">
        <f>IF(COUNT(J50:J55)=5,SUM(J50:J55)-MIN(J50:J55),SUM(J50:J55))+N53</f>
        <v>43.6</v>
      </c>
      <c r="Q53" s="55"/>
      <c r="S53" s="24"/>
    </row>
    <row r="54" spans="1:19" ht="16.5" customHeight="1" x14ac:dyDescent="0.35">
      <c r="A54" s="40" t="s">
        <v>234</v>
      </c>
      <c r="B54" s="32" t="s">
        <v>155</v>
      </c>
      <c r="C54" s="32" t="s">
        <v>149</v>
      </c>
      <c r="D54" s="33">
        <v>9.6999999999999993</v>
      </c>
      <c r="E54" s="32">
        <f>RANK(D54,D$8:D$85)</f>
        <v>38</v>
      </c>
      <c r="F54" s="34"/>
      <c r="G54" s="34"/>
      <c r="H54" s="33"/>
      <c r="I54" s="33"/>
      <c r="J54" s="33">
        <v>9.5</v>
      </c>
      <c r="K54" s="32">
        <f>RANK(J54,J$8:J$85)</f>
        <v>43</v>
      </c>
      <c r="L54" s="33">
        <f t="shared" si="10"/>
        <v>19.2</v>
      </c>
      <c r="M54" s="32">
        <f>RANK(L54,L$8:L$85)</f>
        <v>49</v>
      </c>
      <c r="N54" s="32"/>
      <c r="O54" s="53"/>
      <c r="P54" s="54"/>
      <c r="Q54" s="55"/>
      <c r="S54" s="24"/>
    </row>
    <row r="55" spans="1:19" x14ac:dyDescent="0.35">
      <c r="A55" s="40" t="s">
        <v>235</v>
      </c>
      <c r="B55" s="32" t="s">
        <v>157</v>
      </c>
      <c r="C55" s="32" t="s">
        <v>149</v>
      </c>
      <c r="D55" s="33">
        <v>10.35</v>
      </c>
      <c r="E55" s="32">
        <f>RANK(D55,D$8:D$85)</f>
        <v>25</v>
      </c>
      <c r="F55" s="34">
        <v>10.199999999999999</v>
      </c>
      <c r="G55" s="32">
        <f>RANK(F55,F$8:F$85)</f>
        <v>41</v>
      </c>
      <c r="H55" s="33">
        <v>10</v>
      </c>
      <c r="I55" s="32">
        <f>RANK(H55,H$8:H$85)</f>
        <v>37</v>
      </c>
      <c r="J55" s="33">
        <v>11.15</v>
      </c>
      <c r="K55" s="32">
        <f>RANK(J55,J$8:J$85)</f>
        <v>10</v>
      </c>
      <c r="L55" s="33">
        <f t="shared" si="10"/>
        <v>41.699999999999996</v>
      </c>
      <c r="M55" s="33"/>
      <c r="N55" s="33"/>
      <c r="O55" s="53" t="s">
        <v>6</v>
      </c>
      <c r="P55" s="54">
        <f>SUM(P50:P54)</f>
        <v>185.65</v>
      </c>
      <c r="Q55" s="55">
        <f>P55</f>
        <v>185.65</v>
      </c>
      <c r="R55" s="56">
        <f>RANK(Q55,Q$8:Q$85)</f>
        <v>6</v>
      </c>
    </row>
    <row r="56" spans="1:19" x14ac:dyDescent="0.35">
      <c r="E56" s="24"/>
      <c r="G56" s="24"/>
      <c r="I56" s="24"/>
      <c r="K56" s="24"/>
      <c r="M56" s="24"/>
      <c r="N56" s="24"/>
    </row>
    <row r="57" spans="1:19" ht="14.25" customHeight="1" x14ac:dyDescent="0.35">
      <c r="A57" s="40" t="s">
        <v>127</v>
      </c>
      <c r="B57" s="32" t="s">
        <v>128</v>
      </c>
      <c r="C57" s="32" t="s">
        <v>38</v>
      </c>
      <c r="D57" s="33">
        <v>11.05</v>
      </c>
      <c r="E57" s="32">
        <f>RANK(D57,D$8:D$85)</f>
        <v>4</v>
      </c>
      <c r="F57" s="34">
        <v>11.4</v>
      </c>
      <c r="G57" s="32">
        <f>RANK(F57,F$8:F$85)</f>
        <v>16</v>
      </c>
      <c r="H57" s="33">
        <v>10.75</v>
      </c>
      <c r="I57" s="32">
        <f>RANK(H57,H$8:H$85)</f>
        <v>23</v>
      </c>
      <c r="J57" s="33">
        <v>10.7</v>
      </c>
      <c r="K57" s="32">
        <f>RANK(J57,J$8:J$85)</f>
        <v>26</v>
      </c>
      <c r="L57" s="33">
        <f t="shared" ref="L57:L62" si="11">J57+H57+F57+D57</f>
        <v>43.900000000000006</v>
      </c>
      <c r="M57" s="32">
        <f t="shared" ref="M57:M62" si="12">RANK(L57,L$8:L$85)</f>
        <v>12</v>
      </c>
      <c r="N57" s="32"/>
      <c r="O57" s="53" t="s">
        <v>2</v>
      </c>
      <c r="P57" s="54">
        <f>IF(COUNT(D57:D62)=5,SUM(D57:D62)-MIN(D57:D62),SUM(D57:D62))+N57</f>
        <v>42.550000000000004</v>
      </c>
      <c r="Q57" s="55"/>
    </row>
    <row r="58" spans="1:19" x14ac:dyDescent="0.35">
      <c r="A58" s="59">
        <v>42</v>
      </c>
      <c r="B58" s="32" t="s">
        <v>129</v>
      </c>
      <c r="C58" s="32" t="s">
        <v>38</v>
      </c>
      <c r="D58" s="33">
        <v>10.3</v>
      </c>
      <c r="E58" s="32">
        <f>RANK(D58,D$8:D$85)</f>
        <v>28</v>
      </c>
      <c r="F58" s="34">
        <v>11.2</v>
      </c>
      <c r="G58" s="32">
        <f>RANK(F58,F$8:F$85)</f>
        <v>21</v>
      </c>
      <c r="H58" s="33">
        <v>10.5</v>
      </c>
      <c r="I58" s="32">
        <f>RANK(H58,H$8:H$85)</f>
        <v>30</v>
      </c>
      <c r="J58" s="33">
        <v>10.5</v>
      </c>
      <c r="K58" s="32">
        <f>RANK(J58,J$8:J$85)</f>
        <v>30</v>
      </c>
      <c r="L58" s="33">
        <f t="shared" si="11"/>
        <v>42.5</v>
      </c>
      <c r="M58" s="32">
        <f t="shared" si="12"/>
        <v>22</v>
      </c>
      <c r="N58" s="35">
        <f>MAX(F57:F62)</f>
        <v>11.75</v>
      </c>
      <c r="O58" s="53" t="s">
        <v>3</v>
      </c>
      <c r="P58" s="54">
        <f>IF(COUNT(F57:F62)=5,SUM(F57:F62)-MIN(F57:F62),SUM(F57:F62))+N58</f>
        <v>57.149999999999991</v>
      </c>
      <c r="Q58" s="55"/>
    </row>
    <row r="59" spans="1:19" x14ac:dyDescent="0.35">
      <c r="A59" s="45">
        <v>43</v>
      </c>
      <c r="B59" s="32" t="s">
        <v>130</v>
      </c>
      <c r="C59" s="32" t="s">
        <v>38</v>
      </c>
      <c r="D59" s="33">
        <v>10.5</v>
      </c>
      <c r="E59" s="32">
        <f>RANK(D59,D$8:D$85)</f>
        <v>21</v>
      </c>
      <c r="F59" s="35">
        <v>11.75</v>
      </c>
      <c r="G59" s="32">
        <f>RANK(F59,F$8:F$85)</f>
        <v>7</v>
      </c>
      <c r="H59" s="33"/>
      <c r="I59" s="32"/>
      <c r="J59" s="33">
        <v>10.65</v>
      </c>
      <c r="K59" s="32">
        <f>RANK(J59,J$8:J$85)</f>
        <v>28</v>
      </c>
      <c r="L59" s="33">
        <f t="shared" si="11"/>
        <v>32.9</v>
      </c>
      <c r="M59" s="32">
        <f t="shared" si="12"/>
        <v>35</v>
      </c>
      <c r="N59" s="32"/>
      <c r="O59" s="53" t="s">
        <v>4</v>
      </c>
      <c r="P59" s="54">
        <f>IF(COUNT(H57:H62)=5,SUM(H57:H62)-MIN(H57:H62),SUM(H57:H62))+N59</f>
        <v>43.15</v>
      </c>
      <c r="Q59" s="55"/>
    </row>
    <row r="60" spans="1:19" x14ac:dyDescent="0.35">
      <c r="A60" s="59">
        <v>44</v>
      </c>
      <c r="B60" s="32" t="s">
        <v>131</v>
      </c>
      <c r="C60" s="32" t="s">
        <v>38</v>
      </c>
      <c r="D60" s="33">
        <v>10.1</v>
      </c>
      <c r="E60" s="32">
        <f>RANK(D60,D$8:D$85)</f>
        <v>30</v>
      </c>
      <c r="F60" s="34">
        <v>10.7</v>
      </c>
      <c r="G60" s="32">
        <f>RANK(F60,F$8:F$85)</f>
        <v>35</v>
      </c>
      <c r="H60" s="33">
        <v>10.4</v>
      </c>
      <c r="I60" s="32">
        <f>RANK(H60,H$8:H$85)</f>
        <v>33</v>
      </c>
      <c r="J60" s="33">
        <v>9.75</v>
      </c>
      <c r="K60" s="32">
        <f>RANK(J60,J$8:J$85)</f>
        <v>42</v>
      </c>
      <c r="L60" s="33">
        <f t="shared" si="11"/>
        <v>40.949999999999996</v>
      </c>
      <c r="M60" s="32">
        <f t="shared" si="12"/>
        <v>29</v>
      </c>
      <c r="N60" s="32"/>
      <c r="O60" s="53" t="s">
        <v>5</v>
      </c>
      <c r="P60" s="54">
        <f>IF(COUNT(J57:J62)=5,SUM(J57:J62)-MIN(J57:J62),SUM(J57:J62))+N60</f>
        <v>42.1</v>
      </c>
      <c r="Q60" s="55"/>
    </row>
    <row r="61" spans="1:19" x14ac:dyDescent="0.35">
      <c r="A61" s="59">
        <v>45</v>
      </c>
      <c r="B61" s="32" t="s">
        <v>132</v>
      </c>
      <c r="C61" s="32" t="s">
        <v>38</v>
      </c>
      <c r="D61" s="33">
        <v>10.7</v>
      </c>
      <c r="E61" s="32">
        <f>RANK(D61,D$8:D$85)</f>
        <v>13</v>
      </c>
      <c r="F61" s="34">
        <v>11.05</v>
      </c>
      <c r="G61" s="32">
        <f>RANK(F61,F$8:F$85)</f>
        <v>26</v>
      </c>
      <c r="H61" s="33">
        <v>10.9</v>
      </c>
      <c r="I61" s="32">
        <f>RANK(H61,H$8:H$85)</f>
        <v>20</v>
      </c>
      <c r="J61" s="33"/>
      <c r="K61" s="32"/>
      <c r="L61" s="33">
        <f t="shared" si="11"/>
        <v>32.650000000000006</v>
      </c>
      <c r="M61" s="32">
        <f t="shared" si="12"/>
        <v>37</v>
      </c>
      <c r="N61" s="32"/>
      <c r="O61" s="53"/>
      <c r="P61" s="54"/>
      <c r="Q61" s="55"/>
    </row>
    <row r="62" spans="1:19" x14ac:dyDescent="0.35">
      <c r="A62" s="59">
        <v>46</v>
      </c>
      <c r="B62" s="32" t="s">
        <v>133</v>
      </c>
      <c r="C62" s="32" t="s">
        <v>38</v>
      </c>
      <c r="D62" s="33"/>
      <c r="E62" s="33"/>
      <c r="F62" s="33"/>
      <c r="G62" s="33"/>
      <c r="H62" s="33">
        <v>11</v>
      </c>
      <c r="I62" s="32">
        <f>RANK(H62,H$8:H$85)</f>
        <v>15</v>
      </c>
      <c r="J62" s="33">
        <v>10.25</v>
      </c>
      <c r="K62" s="32">
        <f>RANK(J62,J$8:J$85)</f>
        <v>35</v>
      </c>
      <c r="L62" s="33">
        <f t="shared" si="11"/>
        <v>21.25</v>
      </c>
      <c r="M62" s="32">
        <f t="shared" si="12"/>
        <v>46</v>
      </c>
      <c r="N62" s="32"/>
      <c r="O62" s="53" t="s">
        <v>6</v>
      </c>
      <c r="P62" s="54">
        <f>SUM(P57:P61)</f>
        <v>184.95</v>
      </c>
      <c r="Q62" s="55">
        <f>P62</f>
        <v>184.95</v>
      </c>
      <c r="R62" s="56">
        <f>RANK(Q62,Q$8:Q$85)</f>
        <v>7</v>
      </c>
      <c r="S62" s="24"/>
    </row>
    <row r="63" spans="1:19" x14ac:dyDescent="0.35">
      <c r="A63" s="24"/>
      <c r="B63" s="24"/>
      <c r="C63" s="24"/>
      <c r="E63" s="24"/>
      <c r="G63" s="24"/>
      <c r="I63" s="24"/>
      <c r="K63" s="24"/>
      <c r="M63" s="24"/>
      <c r="N63" s="24"/>
      <c r="P63" s="55"/>
      <c r="Q63" s="55"/>
      <c r="S63" s="24"/>
    </row>
    <row r="64" spans="1:19" ht="14.25" customHeight="1" x14ac:dyDescent="0.35">
      <c r="A64" s="79" t="s">
        <v>118</v>
      </c>
      <c r="B64" s="32" t="s">
        <v>119</v>
      </c>
      <c r="C64" s="32" t="s">
        <v>30</v>
      </c>
      <c r="D64" s="33">
        <v>10.35</v>
      </c>
      <c r="E64" s="32">
        <f>RANK(D64,D$8:D$85)</f>
        <v>25</v>
      </c>
      <c r="F64" s="33">
        <v>10.55</v>
      </c>
      <c r="G64" s="32">
        <f>RANK(F64,F$8:F$85)</f>
        <v>38</v>
      </c>
      <c r="H64" s="34">
        <v>10.4</v>
      </c>
      <c r="I64" s="32">
        <f>RANK(H64,H$8:H$85)</f>
        <v>33</v>
      </c>
      <c r="J64" s="33">
        <v>10.050000000000001</v>
      </c>
      <c r="K64" s="32">
        <f>RANK(J64,J$8:J$85)</f>
        <v>40</v>
      </c>
      <c r="L64" s="33">
        <f t="shared" ref="L64:L69" si="13">J64+H64+F64+D64</f>
        <v>41.35</v>
      </c>
      <c r="M64" s="32">
        <f t="shared" ref="M64:M69" si="14">RANK(L64,L$8:L$85)</f>
        <v>28</v>
      </c>
      <c r="N64" s="34"/>
      <c r="O64" s="53" t="s">
        <v>2</v>
      </c>
      <c r="P64" s="54">
        <f>IF(COUNT(D64:D69)=5,SUM(D64:D69)-MIN(D64:D69),SUM(D64:D69))+N64</f>
        <v>42.05</v>
      </c>
      <c r="Q64" s="55"/>
    </row>
    <row r="65" spans="1:19" x14ac:dyDescent="0.35">
      <c r="A65" s="40" t="s">
        <v>120</v>
      </c>
      <c r="B65" s="32" t="s">
        <v>121</v>
      </c>
      <c r="C65" s="32" t="s">
        <v>30</v>
      </c>
      <c r="D65" s="33">
        <v>10.35</v>
      </c>
      <c r="E65" s="32">
        <f>RANK(D65,D$8:D$85)</f>
        <v>25</v>
      </c>
      <c r="F65" s="33">
        <v>11.6</v>
      </c>
      <c r="G65" s="32">
        <f>RANK(F65,F$8:F$85)</f>
        <v>9</v>
      </c>
      <c r="H65" s="34">
        <v>9.5500000000000007</v>
      </c>
      <c r="I65" s="32">
        <f>RANK(H65,H$8:H$85)</f>
        <v>39</v>
      </c>
      <c r="J65" s="33"/>
      <c r="K65" s="33"/>
      <c r="L65" s="33">
        <f t="shared" si="13"/>
        <v>31.5</v>
      </c>
      <c r="M65" s="32">
        <f t="shared" si="14"/>
        <v>42</v>
      </c>
      <c r="N65" s="34"/>
      <c r="O65" s="53" t="s">
        <v>3</v>
      </c>
      <c r="P65" s="54">
        <f>IF(COUNT(F64:F69)=5,SUM(F64:F69)-MIN(F64:F69),SUM(F64:F69))+N65</f>
        <v>45.05</v>
      </c>
      <c r="Q65" s="55"/>
    </row>
    <row r="66" spans="1:19" x14ac:dyDescent="0.35">
      <c r="A66" s="59">
        <v>37</v>
      </c>
      <c r="B66" s="32" t="s">
        <v>122</v>
      </c>
      <c r="C66" s="32" t="s">
        <v>30</v>
      </c>
      <c r="D66" s="33">
        <v>10.75</v>
      </c>
      <c r="E66" s="32">
        <f>RANK(D66,D$8:D$85)</f>
        <v>10</v>
      </c>
      <c r="F66" s="33">
        <v>11.1</v>
      </c>
      <c r="G66" s="32">
        <f>RANK(F66,F$8:F$85)</f>
        <v>24</v>
      </c>
      <c r="H66" s="34"/>
      <c r="I66" s="34"/>
      <c r="J66" s="33">
        <v>10.6</v>
      </c>
      <c r="K66" s="32">
        <f>RANK(J66,J$8:J$85)</f>
        <v>29</v>
      </c>
      <c r="L66" s="33">
        <f t="shared" si="13"/>
        <v>32.450000000000003</v>
      </c>
      <c r="M66" s="32">
        <f t="shared" si="14"/>
        <v>39</v>
      </c>
      <c r="N66" s="35">
        <f>MAX(H64:H69)</f>
        <v>11.05</v>
      </c>
      <c r="O66" s="53" t="s">
        <v>4</v>
      </c>
      <c r="P66" s="54">
        <f>IF(COUNT(H64:H69)=5,SUM(H64:H69)-MIN(H64:H69),SUM(H64:H69))+N66</f>
        <v>53.8</v>
      </c>
      <c r="Q66" s="55"/>
    </row>
    <row r="67" spans="1:19" x14ac:dyDescent="0.35">
      <c r="A67" s="59">
        <v>38</v>
      </c>
      <c r="B67" s="32" t="s">
        <v>123</v>
      </c>
      <c r="C67" s="32" t="s">
        <v>30</v>
      </c>
      <c r="D67" s="33">
        <v>10.55</v>
      </c>
      <c r="E67" s="32">
        <f>RANK(D67,D$8:D$85)</f>
        <v>18</v>
      </c>
      <c r="F67" s="33"/>
      <c r="G67" s="33"/>
      <c r="H67" s="35">
        <v>11.05</v>
      </c>
      <c r="I67" s="32">
        <f>RANK(H67,H$8:H$85)</f>
        <v>14</v>
      </c>
      <c r="J67" s="33">
        <v>10.25</v>
      </c>
      <c r="K67" s="32">
        <f>RANK(J67,J$8:J$85)</f>
        <v>35</v>
      </c>
      <c r="L67" s="33">
        <f t="shared" si="13"/>
        <v>31.85</v>
      </c>
      <c r="M67" s="32">
        <f t="shared" si="14"/>
        <v>41</v>
      </c>
      <c r="N67" s="34"/>
      <c r="O67" s="53" t="s">
        <v>5</v>
      </c>
      <c r="P67" s="54">
        <f>IF(COUNT(J64:J69)=5,SUM(J64:J69)-MIN(J64:J69),SUM(J64:J69))+N67</f>
        <v>41.3</v>
      </c>
      <c r="Q67" s="55"/>
    </row>
    <row r="68" spans="1:19" x14ac:dyDescent="0.35">
      <c r="A68" s="59">
        <v>39</v>
      </c>
      <c r="B68" s="32" t="s">
        <v>124</v>
      </c>
      <c r="C68" s="32" t="s">
        <v>30</v>
      </c>
      <c r="D68" s="33"/>
      <c r="E68" s="33"/>
      <c r="F68" s="33">
        <v>10.45</v>
      </c>
      <c r="G68" s="32">
        <f>RANK(F68,F$8:F$85)</f>
        <v>40</v>
      </c>
      <c r="H68" s="34">
        <v>10.75</v>
      </c>
      <c r="I68" s="32">
        <f>RANK(H68,H$8:H$85)</f>
        <v>23</v>
      </c>
      <c r="J68" s="33">
        <v>10</v>
      </c>
      <c r="K68" s="32">
        <f>RANK(J68,J$8:J$85)</f>
        <v>41</v>
      </c>
      <c r="L68" s="33">
        <f t="shared" si="13"/>
        <v>31.2</v>
      </c>
      <c r="M68" s="32">
        <f t="shared" si="14"/>
        <v>43</v>
      </c>
      <c r="N68" s="32"/>
      <c r="O68" s="53"/>
      <c r="P68" s="54"/>
      <c r="Q68" s="55"/>
    </row>
    <row r="69" spans="1:19" x14ac:dyDescent="0.35">
      <c r="A69" s="40" t="s">
        <v>125</v>
      </c>
      <c r="B69" s="32" t="s">
        <v>126</v>
      </c>
      <c r="C69" s="32" t="s">
        <v>30</v>
      </c>
      <c r="D69" s="33">
        <v>10.4</v>
      </c>
      <c r="E69" s="32">
        <f>RANK(D69,D$8:D$85)</f>
        <v>23</v>
      </c>
      <c r="F69" s="33">
        <v>11.8</v>
      </c>
      <c r="G69" s="32">
        <f>RANK(F69,F$8:F$85)</f>
        <v>3</v>
      </c>
      <c r="H69" s="34">
        <v>10.55</v>
      </c>
      <c r="I69" s="32">
        <f>RANK(H69,H$8:H$85)</f>
        <v>28</v>
      </c>
      <c r="J69" s="33">
        <v>10.4</v>
      </c>
      <c r="K69" s="32">
        <f>RANK(J69,J$8:J$85)</f>
        <v>32</v>
      </c>
      <c r="L69" s="33">
        <f t="shared" si="13"/>
        <v>43.15</v>
      </c>
      <c r="M69" s="32">
        <f t="shared" si="14"/>
        <v>21</v>
      </c>
      <c r="N69" s="32"/>
      <c r="O69" s="53" t="s">
        <v>6</v>
      </c>
      <c r="P69" s="54">
        <f>SUM(P64:P68)</f>
        <v>182.2</v>
      </c>
      <c r="Q69" s="55">
        <f>P69</f>
        <v>182.2</v>
      </c>
      <c r="R69" s="56">
        <f>RANK(Q69,Q$8:Q$85)</f>
        <v>8</v>
      </c>
      <c r="S69" s="24"/>
    </row>
    <row r="70" spans="1:19" x14ac:dyDescent="0.35">
      <c r="A70" s="24"/>
      <c r="B70" s="24"/>
      <c r="C70" s="24"/>
      <c r="E70" s="24"/>
      <c r="G70" s="24"/>
      <c r="I70" s="24"/>
      <c r="K70" s="24"/>
      <c r="M70" s="24"/>
      <c r="N70" s="24"/>
      <c r="P70" s="55"/>
      <c r="Q70" s="55"/>
      <c r="S70" s="24"/>
    </row>
    <row r="71" spans="1:19" x14ac:dyDescent="0.35">
      <c r="A71" s="45">
        <v>98</v>
      </c>
      <c r="B71" s="32" t="s">
        <v>85</v>
      </c>
      <c r="C71" s="32" t="s">
        <v>84</v>
      </c>
      <c r="D71" s="33">
        <v>9.6</v>
      </c>
      <c r="E71" s="32">
        <f>RANK(D71,D$8:D$85)</f>
        <v>40</v>
      </c>
      <c r="F71" s="33">
        <v>10.9</v>
      </c>
      <c r="G71" s="32">
        <f>RANK(F71,F$8:F$85)</f>
        <v>31</v>
      </c>
      <c r="H71" s="33">
        <v>10.5</v>
      </c>
      <c r="I71" s="32">
        <f>RANK(H71,H$8:H$85)</f>
        <v>30</v>
      </c>
      <c r="J71" s="33">
        <v>10.85</v>
      </c>
      <c r="K71" s="32">
        <f>RANK(J71,J$8:J$85)</f>
        <v>22</v>
      </c>
      <c r="L71" s="33">
        <f>J71+H71+F71+D71</f>
        <v>41.85</v>
      </c>
      <c r="M71" s="32">
        <f>RANK(L71,L$8:L$85)</f>
        <v>24</v>
      </c>
      <c r="N71" s="32"/>
      <c r="O71" s="53" t="s">
        <v>2</v>
      </c>
      <c r="P71" s="54">
        <f>IF(COUNT(D71:D76)=5,SUM(D71:D76)-MIN(D71:D76),SUM(D71:D76))+N71</f>
        <v>38.799999999999997</v>
      </c>
      <c r="Q71" s="55"/>
      <c r="S71" s="24"/>
    </row>
    <row r="72" spans="1:19" x14ac:dyDescent="0.35">
      <c r="A72" s="45">
        <v>99</v>
      </c>
      <c r="B72" s="32" t="s">
        <v>239</v>
      </c>
      <c r="C72" s="32" t="s">
        <v>84</v>
      </c>
      <c r="D72" s="33">
        <v>9.6</v>
      </c>
      <c r="E72" s="32">
        <f>RANK(D72,D$8:D$85)</f>
        <v>40</v>
      </c>
      <c r="F72" s="33">
        <v>8.4</v>
      </c>
      <c r="G72" s="32">
        <f>RANK(F72,F$8:F$85)</f>
        <v>43</v>
      </c>
      <c r="H72" s="33">
        <v>9.5</v>
      </c>
      <c r="I72" s="32">
        <f>RANK(H72,H$8:H$85)</f>
        <v>40</v>
      </c>
      <c r="J72" s="33">
        <v>11.15</v>
      </c>
      <c r="K72" s="32">
        <f>RANK(J72,J$8:J$85)</f>
        <v>10</v>
      </c>
      <c r="L72" s="33">
        <f>J72+H72+F72+D72</f>
        <v>38.65</v>
      </c>
      <c r="M72" s="32">
        <f>RANK(L72,L$8:L$85)</f>
        <v>31</v>
      </c>
      <c r="N72" s="32"/>
      <c r="O72" s="53" t="s">
        <v>3</v>
      </c>
      <c r="P72" s="54">
        <f>IF(COUNT(F71:F76)=5,SUM(F71:F76)-MIN(F71:F76),SUM(F71:F76))+N72</f>
        <v>40.5</v>
      </c>
      <c r="Q72" s="55"/>
      <c r="S72" s="24"/>
    </row>
    <row r="73" spans="1:19" x14ac:dyDescent="0.35">
      <c r="A73" s="45">
        <v>100</v>
      </c>
      <c r="B73" s="32" t="s">
        <v>88</v>
      </c>
      <c r="C73" s="32" t="s">
        <v>84</v>
      </c>
      <c r="D73" s="33">
        <v>9.6</v>
      </c>
      <c r="E73" s="32">
        <f>RANK(D73,D$8:D$85)</f>
        <v>40</v>
      </c>
      <c r="F73" s="33">
        <v>9.6</v>
      </c>
      <c r="G73" s="32">
        <f>RANK(F73,F$8:F$85)</f>
        <v>42</v>
      </c>
      <c r="H73" s="33">
        <v>7.8</v>
      </c>
      <c r="I73" s="32">
        <f>RANK(H73,H$8:H$85)</f>
        <v>44</v>
      </c>
      <c r="J73" s="33">
        <v>10.199999999999999</v>
      </c>
      <c r="K73" s="32">
        <f>RANK(J73,J$8:J$85)</f>
        <v>37</v>
      </c>
      <c r="L73" s="33">
        <f>J73+H73+F73+D73</f>
        <v>37.200000000000003</v>
      </c>
      <c r="M73" s="32">
        <f>RANK(L73,L$8:L$85)</f>
        <v>32</v>
      </c>
      <c r="N73" s="32"/>
      <c r="O73" s="53" t="s">
        <v>4</v>
      </c>
      <c r="P73" s="54">
        <f>IF(COUNT(H71:H76)=5,SUM(H71:H76)-MIN(H71:H76),SUM(H71:H76))+N73</f>
        <v>41.45</v>
      </c>
      <c r="Q73" s="55"/>
      <c r="S73" s="24"/>
    </row>
    <row r="74" spans="1:19" x14ac:dyDescent="0.35">
      <c r="A74" s="45">
        <v>101</v>
      </c>
      <c r="B74" s="32" t="s">
        <v>240</v>
      </c>
      <c r="C74" s="32" t="s">
        <v>84</v>
      </c>
      <c r="D74" s="33">
        <v>10</v>
      </c>
      <c r="E74" s="32">
        <f>RANK(D74,D$8:D$85)</f>
        <v>34</v>
      </c>
      <c r="F74" s="33">
        <v>11.6</v>
      </c>
      <c r="G74" s="32">
        <f>RANK(F74,F$8:F$85)</f>
        <v>9</v>
      </c>
      <c r="H74" s="33">
        <v>10.95</v>
      </c>
      <c r="I74" s="32">
        <f>RANK(H74,H$8:H$85)</f>
        <v>19</v>
      </c>
      <c r="J74" s="35">
        <v>11.3</v>
      </c>
      <c r="K74" s="32">
        <f>RANK(J74,J$8:J$85)</f>
        <v>7</v>
      </c>
      <c r="L74" s="33">
        <f>J74+H74+F74+D74</f>
        <v>43.85</v>
      </c>
      <c r="M74" s="32">
        <f>RANK(L74,L$8:L$85)</f>
        <v>14</v>
      </c>
      <c r="N74" s="35">
        <f>MAX(J71:J76)</f>
        <v>11.3</v>
      </c>
      <c r="O74" s="53" t="s">
        <v>5</v>
      </c>
      <c r="P74" s="54">
        <f>IF(COUNT(J71:J76)=5,SUM(J71:J76)-MIN(J71:J76),SUM(J71:J76))+N74</f>
        <v>55.649999999999991</v>
      </c>
      <c r="Q74" s="55"/>
      <c r="S74" s="24"/>
    </row>
    <row r="75" spans="1:19" ht="16.5" customHeight="1" x14ac:dyDescent="0.35">
      <c r="A75" s="45">
        <v>102</v>
      </c>
      <c r="B75" s="32" t="s">
        <v>159</v>
      </c>
      <c r="C75" s="32" t="s">
        <v>84</v>
      </c>
      <c r="D75" s="33"/>
      <c r="E75" s="33"/>
      <c r="F75" s="33"/>
      <c r="G75" s="33"/>
      <c r="H75" s="33">
        <v>10.5</v>
      </c>
      <c r="I75" s="32">
        <f>RANK(H75,H$8:H$85)</f>
        <v>30</v>
      </c>
      <c r="J75" s="33">
        <v>11.05</v>
      </c>
      <c r="K75" s="32">
        <f>RANK(J75,J$8:J$85)</f>
        <v>14</v>
      </c>
      <c r="L75" s="33">
        <f>J75+H75+F75+D75</f>
        <v>21.55</v>
      </c>
      <c r="M75" s="32">
        <f>RANK(L75,L$8:L$85)</f>
        <v>45</v>
      </c>
      <c r="N75" s="32"/>
      <c r="O75" s="53"/>
      <c r="P75" s="54"/>
      <c r="Q75" s="55"/>
      <c r="S75" s="24"/>
    </row>
    <row r="76" spans="1:19" x14ac:dyDescent="0.35">
      <c r="A76" s="45"/>
      <c r="B76" s="32"/>
      <c r="C76" s="3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53" t="s">
        <v>6</v>
      </c>
      <c r="P76" s="54">
        <f>SUM(P71:P75)</f>
        <v>176.39999999999998</v>
      </c>
      <c r="Q76" s="55">
        <f>P76</f>
        <v>176.39999999999998</v>
      </c>
      <c r="R76" s="56">
        <f>RANK(Q76,Q$8:Q$85)</f>
        <v>9</v>
      </c>
    </row>
    <row r="77" spans="1:19" x14ac:dyDescent="0.35">
      <c r="E77" s="24"/>
      <c r="G77" s="24"/>
      <c r="I77" s="24"/>
      <c r="K77" s="24"/>
      <c r="M77" s="24"/>
      <c r="N77" s="24"/>
    </row>
    <row r="78" spans="1:19" ht="8.25" customHeight="1" x14ac:dyDescent="0.35">
      <c r="E78" s="24"/>
      <c r="G78" s="24"/>
      <c r="I78" s="24"/>
      <c r="K78" s="24"/>
      <c r="M78" s="24"/>
      <c r="N78" s="24"/>
      <c r="P78" s="55"/>
      <c r="Q78" s="55"/>
      <c r="S78" s="24"/>
    </row>
    <row r="79" spans="1:19" hidden="1" x14ac:dyDescent="0.35">
      <c r="A79" s="70"/>
      <c r="B79" s="37"/>
      <c r="C79" s="37"/>
      <c r="D79" s="33"/>
      <c r="E79" s="32" t="e">
        <f t="shared" ref="E79:E84" si="15">RANK(D79,D$8:D$85)</f>
        <v>#N/A</v>
      </c>
      <c r="F79" s="33"/>
      <c r="G79" s="32" t="e">
        <f t="shared" ref="G79:G84" si="16">RANK(F79,F$8:F$85)</f>
        <v>#N/A</v>
      </c>
      <c r="H79" s="33"/>
      <c r="I79" s="32" t="e">
        <f t="shared" ref="I79:I84" si="17">RANK(H79,H$8:H$85)</f>
        <v>#N/A</v>
      </c>
      <c r="J79" s="33"/>
      <c r="K79" s="32" t="e">
        <f t="shared" ref="K79:K84" si="18">RANK(J79,J$8:J$85)</f>
        <v>#N/A</v>
      </c>
      <c r="L79" s="33">
        <f t="shared" ref="L79:L84" si="19">J79+H79+F79+D79</f>
        <v>0</v>
      </c>
      <c r="M79" s="32">
        <f t="shared" ref="M79:M84" si="20">RANK(L79,L$8:L$85)</f>
        <v>50</v>
      </c>
      <c r="N79" s="32"/>
      <c r="O79" s="53" t="s">
        <v>2</v>
      </c>
      <c r="P79" s="54">
        <f>IF(COUNT(D79:D84)=5,SUM(D79:D84)-MIN(D79:D84),SUM(D79:D84))</f>
        <v>0</v>
      </c>
      <c r="Q79" s="55"/>
      <c r="S79" s="24"/>
    </row>
    <row r="80" spans="1:19" hidden="1" x14ac:dyDescent="0.35">
      <c r="A80" s="70"/>
      <c r="B80" s="37"/>
      <c r="C80" s="37"/>
      <c r="D80" s="33"/>
      <c r="E80" s="32" t="e">
        <f t="shared" si="15"/>
        <v>#N/A</v>
      </c>
      <c r="F80" s="33"/>
      <c r="G80" s="32" t="e">
        <f t="shared" si="16"/>
        <v>#N/A</v>
      </c>
      <c r="H80" s="33"/>
      <c r="I80" s="32" t="e">
        <f t="shared" si="17"/>
        <v>#N/A</v>
      </c>
      <c r="J80" s="33"/>
      <c r="K80" s="32" t="e">
        <f t="shared" si="18"/>
        <v>#N/A</v>
      </c>
      <c r="L80" s="33">
        <f t="shared" si="19"/>
        <v>0</v>
      </c>
      <c r="M80" s="32">
        <f t="shared" si="20"/>
        <v>50</v>
      </c>
      <c r="N80" s="32"/>
      <c r="O80" s="53" t="s">
        <v>3</v>
      </c>
      <c r="P80" s="54">
        <f>IF(COUNT(F79:F84)=5,SUM(F79:F84)-MIN(F79:F84),SUM(F79:F84))</f>
        <v>0</v>
      </c>
      <c r="Q80" s="55"/>
      <c r="S80" s="24"/>
    </row>
    <row r="81" spans="1:19" hidden="1" x14ac:dyDescent="0.35">
      <c r="A81" s="70"/>
      <c r="B81" s="37"/>
      <c r="C81" s="37"/>
      <c r="D81" s="33"/>
      <c r="E81" s="32" t="e">
        <f t="shared" si="15"/>
        <v>#N/A</v>
      </c>
      <c r="F81" s="33"/>
      <c r="G81" s="32" t="e">
        <f t="shared" si="16"/>
        <v>#N/A</v>
      </c>
      <c r="H81" s="33"/>
      <c r="I81" s="32" t="e">
        <f t="shared" si="17"/>
        <v>#N/A</v>
      </c>
      <c r="J81" s="33"/>
      <c r="K81" s="32" t="e">
        <f t="shared" si="18"/>
        <v>#N/A</v>
      </c>
      <c r="L81" s="33">
        <f t="shared" si="19"/>
        <v>0</v>
      </c>
      <c r="M81" s="32">
        <f t="shared" si="20"/>
        <v>50</v>
      </c>
      <c r="N81" s="32"/>
      <c r="O81" s="53" t="s">
        <v>4</v>
      </c>
      <c r="P81" s="54">
        <f>IF(COUNT(H79:H84)=5,SUM(H79:H84)-MIN(H79:H84),SUM(H79:H84))</f>
        <v>0</v>
      </c>
      <c r="Q81" s="55"/>
      <c r="S81" s="24"/>
    </row>
    <row r="82" spans="1:19" hidden="1" x14ac:dyDescent="0.35">
      <c r="A82" s="71"/>
      <c r="B82" s="37"/>
      <c r="C82" s="37"/>
      <c r="D82" s="33"/>
      <c r="E82" s="32" t="e">
        <f t="shared" si="15"/>
        <v>#N/A</v>
      </c>
      <c r="F82" s="33"/>
      <c r="G82" s="32" t="e">
        <f t="shared" si="16"/>
        <v>#N/A</v>
      </c>
      <c r="H82" s="33"/>
      <c r="I82" s="32" t="e">
        <f t="shared" si="17"/>
        <v>#N/A</v>
      </c>
      <c r="J82" s="33"/>
      <c r="K82" s="32" t="e">
        <f t="shared" si="18"/>
        <v>#N/A</v>
      </c>
      <c r="L82" s="33">
        <f t="shared" si="19"/>
        <v>0</v>
      </c>
      <c r="M82" s="32">
        <f t="shared" si="20"/>
        <v>50</v>
      </c>
      <c r="N82" s="32"/>
      <c r="O82" s="53" t="s">
        <v>5</v>
      </c>
      <c r="P82" s="54">
        <f>IF(COUNT(J79:J84)=5,SUM(J79:J84)-MIN(J79:J84),SUM(J79:J84))</f>
        <v>0</v>
      </c>
      <c r="Q82" s="55"/>
      <c r="S82" s="24"/>
    </row>
    <row r="83" spans="1:19" hidden="1" x14ac:dyDescent="0.35">
      <c r="A83" s="17"/>
      <c r="B83" s="32"/>
      <c r="C83" s="32"/>
      <c r="D83" s="32"/>
      <c r="E83" s="32" t="e">
        <f t="shared" si="15"/>
        <v>#N/A</v>
      </c>
      <c r="F83" s="32"/>
      <c r="G83" s="32" t="e">
        <f t="shared" si="16"/>
        <v>#N/A</v>
      </c>
      <c r="H83" s="32"/>
      <c r="I83" s="32" t="e">
        <f t="shared" si="17"/>
        <v>#N/A</v>
      </c>
      <c r="J83" s="32"/>
      <c r="K83" s="32" t="e">
        <f t="shared" si="18"/>
        <v>#N/A</v>
      </c>
      <c r="L83" s="33">
        <f t="shared" si="19"/>
        <v>0</v>
      </c>
      <c r="M83" s="32">
        <f t="shared" si="20"/>
        <v>50</v>
      </c>
      <c r="N83" s="32"/>
      <c r="O83" s="53"/>
      <c r="P83" s="54"/>
      <c r="Q83" s="55"/>
      <c r="S83" s="24"/>
    </row>
    <row r="84" spans="1:19" hidden="1" x14ac:dyDescent="0.35">
      <c r="A84" s="17"/>
      <c r="B84" s="32"/>
      <c r="C84" s="32"/>
      <c r="D84" s="32"/>
      <c r="E84" s="32" t="e">
        <f t="shared" si="15"/>
        <v>#N/A</v>
      </c>
      <c r="F84" s="32"/>
      <c r="G84" s="32" t="e">
        <f t="shared" si="16"/>
        <v>#N/A</v>
      </c>
      <c r="H84" s="32"/>
      <c r="I84" s="32" t="e">
        <f t="shared" si="17"/>
        <v>#N/A</v>
      </c>
      <c r="J84" s="32"/>
      <c r="K84" s="32" t="e">
        <f t="shared" si="18"/>
        <v>#N/A</v>
      </c>
      <c r="L84" s="33">
        <f t="shared" si="19"/>
        <v>0</v>
      </c>
      <c r="M84" s="32">
        <f t="shared" si="20"/>
        <v>50</v>
      </c>
      <c r="N84" s="32"/>
      <c r="O84" s="53" t="s">
        <v>6</v>
      </c>
      <c r="P84" s="54">
        <f>SUM(P79:P83)</f>
        <v>0</v>
      </c>
      <c r="Q84" s="55">
        <f>P84</f>
        <v>0</v>
      </c>
      <c r="R84" s="56">
        <f>RANK(Q84,Q$8:Q$85)</f>
        <v>10</v>
      </c>
      <c r="S84" s="24"/>
    </row>
    <row r="85" spans="1:19" x14ac:dyDescent="0.35">
      <c r="E85" s="24"/>
      <c r="G85" s="24"/>
      <c r="I85" s="24"/>
      <c r="K85" s="24"/>
      <c r="M85" s="24"/>
      <c r="N85" s="24"/>
    </row>
  </sheetData>
  <mergeCells count="2">
    <mergeCell ref="A1:R1"/>
    <mergeCell ref="A2:R2"/>
  </mergeCells>
  <phoneticPr fontId="6" type="noConversion"/>
  <conditionalFormatting sqref="R4:R65536">
    <cfRule type="cellIs" dxfId="37" priority="19" stopIfTrue="1" operator="equal">
      <formula>3</formula>
    </cfRule>
    <cfRule type="cellIs" dxfId="36" priority="20" stopIfTrue="1" operator="equal">
      <formula>2</formula>
    </cfRule>
    <cfRule type="cellIs" dxfId="35" priority="21" stopIfTrue="1" operator="equal">
      <formula>1</formula>
    </cfRule>
  </conditionalFormatting>
  <conditionalFormatting sqref="E1 G1 I1 K1 K38:K39 G77:G65536 E77:E65536 I77:I65536 K77:K65536 I3:I36 E3:E38 G3:G35 K3:K36 I67:I75 I38:I65 E69:E74 E40:E67 G68:G74 G37:G66 K66:K75 K41:K51 K53:K64">
    <cfRule type="cellIs" dxfId="34" priority="18" stopIfTrue="1" operator="equal">
      <formula>1</formula>
    </cfRule>
  </conditionalFormatting>
  <conditionalFormatting sqref="A49:D63">
    <cfRule type="cellIs" dxfId="33" priority="17" stopIfTrue="1" operator="equal">
      <formula>1</formula>
    </cfRule>
  </conditionalFormatting>
  <conditionalFormatting sqref="R57:R63">
    <cfRule type="cellIs" dxfId="32" priority="14" stopIfTrue="1" operator="equal">
      <formula>3</formula>
    </cfRule>
    <cfRule type="cellIs" dxfId="31" priority="15" stopIfTrue="1" operator="equal">
      <formula>2</formula>
    </cfRule>
    <cfRule type="cellIs" dxfId="30" priority="16" stopIfTrue="1" operator="equal">
      <formula>1</formula>
    </cfRule>
  </conditionalFormatting>
  <conditionalFormatting sqref="E57:E61 G57:G61 I57:I61 A63:K63 K57:K62">
    <cfRule type="cellIs" dxfId="29" priority="13" stopIfTrue="1" operator="equal">
      <formula>1</formula>
    </cfRule>
  </conditionalFormatting>
  <conditionalFormatting sqref="F49:F63">
    <cfRule type="cellIs" dxfId="28" priority="12" stopIfTrue="1" operator="equal">
      <formula>1</formula>
    </cfRule>
  </conditionalFormatting>
  <conditionalFormatting sqref="H49:H63">
    <cfRule type="cellIs" dxfId="27" priority="11" stopIfTrue="1" operator="equal">
      <formula>1</formula>
    </cfRule>
  </conditionalFormatting>
  <conditionalFormatting sqref="J49:J63 K52">
    <cfRule type="cellIs" dxfId="26" priority="10" stopIfTrue="1" operator="equal">
      <formula>1</formula>
    </cfRule>
  </conditionalFormatting>
  <conditionalFormatting sqref="E2 G2 I2 K2">
    <cfRule type="cellIs" dxfId="25" priority="9" stopIfTrue="1" operator="equal">
      <formula>1</formula>
    </cfRule>
  </conditionalFormatting>
  <conditionalFormatting sqref="A21:D35">
    <cfRule type="cellIs" dxfId="24" priority="8" stopIfTrue="1" operator="equal">
      <formula>1</formula>
    </cfRule>
  </conditionalFormatting>
  <conditionalFormatting sqref="F21:F35">
    <cfRule type="cellIs" dxfId="23" priority="7" stopIfTrue="1" operator="equal">
      <formula>1</formula>
    </cfRule>
  </conditionalFormatting>
  <conditionalFormatting sqref="H21:H35">
    <cfRule type="cellIs" dxfId="22" priority="6" stopIfTrue="1" operator="equal">
      <formula>1</formula>
    </cfRule>
  </conditionalFormatting>
  <conditionalFormatting sqref="J21:J35">
    <cfRule type="cellIs" dxfId="21" priority="5" stopIfTrue="1" operator="equal">
      <formula>1</formula>
    </cfRule>
  </conditionalFormatting>
  <conditionalFormatting sqref="A42:D42">
    <cfRule type="cellIs" dxfId="20" priority="4" stopIfTrue="1" operator="equal">
      <formula>1</formula>
    </cfRule>
  </conditionalFormatting>
  <conditionalFormatting sqref="F42">
    <cfRule type="cellIs" dxfId="19" priority="3" stopIfTrue="1" operator="equal">
      <formula>1</formula>
    </cfRule>
  </conditionalFormatting>
  <conditionalFormatting sqref="H42">
    <cfRule type="cellIs" dxfId="18" priority="2" stopIfTrue="1" operator="equal">
      <formula>1</formula>
    </cfRule>
  </conditionalFormatting>
  <conditionalFormatting sqref="J42">
    <cfRule type="cellIs" dxfId="17" priority="1" stopIfTrue="1" operator="equal">
      <formula>1</formula>
    </cfRule>
  </conditionalFormatting>
  <printOptions horizontalCentered="1"/>
  <pageMargins left="0.39370078740157483" right="0.39370078740157483" top="0.35433070866141736" bottom="0.39370078740157483" header="0.31496062992125984" footer="0.31496062992125984"/>
  <pageSetup paperSize="9" scale="6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zoomScale="80" zoomScaleNormal="80" workbookViewId="0">
      <pane ySplit="5" topLeftCell="A6" activePane="bottomLeft" state="frozen"/>
      <selection pane="bottomLeft" sqref="A1:R1"/>
    </sheetView>
  </sheetViews>
  <sheetFormatPr defaultRowHeight="14.5" x14ac:dyDescent="0.35"/>
  <cols>
    <col min="1" max="1" width="5.26953125" style="15" customWidth="1"/>
    <col min="2" max="2" width="20.6328125" style="6" bestFit="1" customWidth="1"/>
    <col min="3" max="3" width="17.81640625" style="6" bestFit="1" customWidth="1"/>
    <col min="4" max="4" width="7.6328125" style="24" customWidth="1"/>
    <col min="5" max="5" width="5.36328125" style="6" bestFit="1" customWidth="1"/>
    <col min="6" max="6" width="7.6328125" style="24" customWidth="1"/>
    <col min="7" max="7" width="5.36328125" style="6" bestFit="1" customWidth="1"/>
    <col min="8" max="8" width="7.6328125" style="24" customWidth="1"/>
    <col min="9" max="9" width="5.36328125" style="6" bestFit="1" customWidth="1"/>
    <col min="10" max="10" width="7.6328125" style="24" customWidth="1"/>
    <col min="11" max="11" width="5.36328125" style="6" bestFit="1" customWidth="1"/>
    <col min="12" max="12" width="7.6328125" style="24" customWidth="1"/>
    <col min="13" max="13" width="5.36328125" style="6" bestFit="1" customWidth="1"/>
    <col min="14" max="14" width="7.1796875" style="6" customWidth="1"/>
    <col min="15" max="15" width="6.81640625" style="22" customWidth="1"/>
    <col min="16" max="16" width="8.7265625" style="22" customWidth="1"/>
    <col min="17" max="17" width="0.26953125" style="22" customWidth="1"/>
    <col min="18" max="18" width="6.54296875" style="52" customWidth="1"/>
    <col min="19" max="16384" width="8.7265625" style="6"/>
  </cols>
  <sheetData>
    <row r="1" spans="1:19" s="26" customFormat="1" ht="16.5" customHeight="1" x14ac:dyDescent="0.45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9" s="26" customFormat="1" ht="16.5" customHeight="1" x14ac:dyDescent="0.45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9" ht="8.25" customHeigh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1"/>
      <c r="P3" s="51"/>
      <c r="Q3" s="51"/>
      <c r="R3" s="51"/>
    </row>
    <row r="4" spans="1:19" x14ac:dyDescent="0.35">
      <c r="B4" s="6" t="s">
        <v>0</v>
      </c>
      <c r="C4" s="6" t="s">
        <v>1</v>
      </c>
      <c r="D4" s="24" t="s">
        <v>2</v>
      </c>
      <c r="F4" s="24" t="s">
        <v>3</v>
      </c>
      <c r="H4" s="24" t="s">
        <v>4</v>
      </c>
      <c r="J4" s="24" t="s">
        <v>5</v>
      </c>
      <c r="L4" s="24" t="s">
        <v>6</v>
      </c>
      <c r="N4" s="6" t="s">
        <v>251</v>
      </c>
    </row>
    <row r="5" spans="1:19" ht="16.5" customHeight="1" x14ac:dyDescent="0.35">
      <c r="E5" s="5" t="s">
        <v>7</v>
      </c>
      <c r="G5" s="5" t="s">
        <v>7</v>
      </c>
      <c r="I5" s="5" t="s">
        <v>7</v>
      </c>
      <c r="K5" s="5" t="s">
        <v>7</v>
      </c>
      <c r="M5" s="5" t="s">
        <v>7</v>
      </c>
      <c r="N5" s="5"/>
    </row>
    <row r="6" spans="1:19" s="75" customFormat="1" ht="15.5" x14ac:dyDescent="0.35">
      <c r="A6" s="80"/>
      <c r="B6" s="75" t="s">
        <v>14</v>
      </c>
      <c r="D6" s="81"/>
      <c r="F6" s="81"/>
      <c r="H6" s="81"/>
      <c r="J6" s="81"/>
      <c r="L6" s="81"/>
      <c r="R6" s="76"/>
    </row>
    <row r="7" spans="1:19" hidden="1" x14ac:dyDescent="0.35"/>
    <row r="8" spans="1:19" hidden="1" x14ac:dyDescent="0.35">
      <c r="A8" s="60"/>
      <c r="B8" s="37"/>
      <c r="C8" s="37"/>
      <c r="D8" s="33"/>
      <c r="E8" s="32" t="e">
        <f t="shared" ref="E8:E13" si="0">RANK(D8,D$8:D$84)</f>
        <v>#N/A</v>
      </c>
      <c r="F8" s="33"/>
      <c r="G8" s="32" t="e">
        <f t="shared" ref="G8:G13" si="1">RANK(F8,F$8:F$84)</f>
        <v>#N/A</v>
      </c>
      <c r="H8" s="33"/>
      <c r="I8" s="32" t="e">
        <f t="shared" ref="I8:I13" si="2">RANK(H8,H$8:H$84)</f>
        <v>#N/A</v>
      </c>
      <c r="J8" s="33"/>
      <c r="K8" s="32" t="e">
        <f t="shared" ref="K8:K13" si="3">RANK(J8,J$8:J$84)</f>
        <v>#N/A</v>
      </c>
      <c r="L8" s="33">
        <f t="shared" ref="L8:L13" si="4">J8+H8+F8+D8</f>
        <v>0</v>
      </c>
      <c r="M8" s="32">
        <f t="shared" ref="M8:M13" si="5">RANK(L8,L$8:L$84)</f>
        <v>52</v>
      </c>
      <c r="N8" s="32"/>
      <c r="O8" s="53" t="s">
        <v>2</v>
      </c>
      <c r="P8" s="54">
        <f>IF(COUNT(D8:D13)=5,SUM(D8:D13)-MIN(D8:D13),SUM(D8:D13))</f>
        <v>0</v>
      </c>
      <c r="Q8" s="55"/>
    </row>
    <row r="9" spans="1:19" hidden="1" x14ac:dyDescent="0.35">
      <c r="A9" s="61"/>
      <c r="B9" s="37"/>
      <c r="C9" s="37"/>
      <c r="D9" s="33"/>
      <c r="E9" s="32" t="e">
        <f t="shared" si="0"/>
        <v>#N/A</v>
      </c>
      <c r="F9" s="33"/>
      <c r="G9" s="32" t="e">
        <f t="shared" si="1"/>
        <v>#N/A</v>
      </c>
      <c r="H9" s="33"/>
      <c r="I9" s="32" t="e">
        <f t="shared" si="2"/>
        <v>#N/A</v>
      </c>
      <c r="J9" s="33"/>
      <c r="K9" s="32" t="e">
        <f t="shared" si="3"/>
        <v>#N/A</v>
      </c>
      <c r="L9" s="33">
        <f t="shared" si="4"/>
        <v>0</v>
      </c>
      <c r="M9" s="32">
        <f t="shared" si="5"/>
        <v>52</v>
      </c>
      <c r="N9" s="32"/>
      <c r="O9" s="53" t="s">
        <v>3</v>
      </c>
      <c r="P9" s="54">
        <f>IF(COUNT(F8:F13)=5,SUM(F8:F13)-MIN(F8:F13),SUM(F8:F13))</f>
        <v>0</v>
      </c>
      <c r="Q9" s="55"/>
    </row>
    <row r="10" spans="1:19" hidden="1" x14ac:dyDescent="0.35">
      <c r="A10" s="61"/>
      <c r="B10" s="37"/>
      <c r="C10" s="37"/>
      <c r="D10" s="33"/>
      <c r="E10" s="32" t="e">
        <f t="shared" si="0"/>
        <v>#N/A</v>
      </c>
      <c r="F10" s="33"/>
      <c r="G10" s="32" t="e">
        <f t="shared" si="1"/>
        <v>#N/A</v>
      </c>
      <c r="H10" s="33"/>
      <c r="I10" s="32" t="e">
        <f t="shared" si="2"/>
        <v>#N/A</v>
      </c>
      <c r="J10" s="33"/>
      <c r="K10" s="32" t="e">
        <f t="shared" si="3"/>
        <v>#N/A</v>
      </c>
      <c r="L10" s="33">
        <f t="shared" si="4"/>
        <v>0</v>
      </c>
      <c r="M10" s="32">
        <f t="shared" si="5"/>
        <v>52</v>
      </c>
      <c r="N10" s="32"/>
      <c r="O10" s="53" t="s">
        <v>4</v>
      </c>
      <c r="P10" s="54">
        <f>IF(COUNT(H8:H13)=5,SUM(H8:H13)-MIN(H8:H13),SUM(H8:H13))</f>
        <v>0</v>
      </c>
      <c r="Q10" s="55"/>
    </row>
    <row r="11" spans="1:19" hidden="1" x14ac:dyDescent="0.35">
      <c r="A11" s="61"/>
      <c r="B11" s="37"/>
      <c r="C11" s="37"/>
      <c r="D11" s="33"/>
      <c r="E11" s="32" t="e">
        <f t="shared" si="0"/>
        <v>#N/A</v>
      </c>
      <c r="F11" s="33"/>
      <c r="G11" s="32" t="e">
        <f t="shared" si="1"/>
        <v>#N/A</v>
      </c>
      <c r="H11" s="33"/>
      <c r="I11" s="32" t="e">
        <f t="shared" si="2"/>
        <v>#N/A</v>
      </c>
      <c r="J11" s="33"/>
      <c r="K11" s="32" t="e">
        <f t="shared" si="3"/>
        <v>#N/A</v>
      </c>
      <c r="L11" s="33">
        <f t="shared" si="4"/>
        <v>0</v>
      </c>
      <c r="M11" s="32">
        <f t="shared" si="5"/>
        <v>52</v>
      </c>
      <c r="N11" s="32"/>
      <c r="O11" s="53" t="s">
        <v>5</v>
      </c>
      <c r="P11" s="54">
        <f>IF(COUNT(J8:J13)=5,SUM(J8:J13)-MIN(J8:J13),SUM(J8:J13))</f>
        <v>0</v>
      </c>
      <c r="Q11" s="55"/>
    </row>
    <row r="12" spans="1:19" hidden="1" x14ac:dyDescent="0.35">
      <c r="A12" s="62"/>
      <c r="B12" s="37"/>
      <c r="C12" s="37"/>
      <c r="D12" s="33"/>
      <c r="E12" s="32" t="e">
        <f t="shared" si="0"/>
        <v>#N/A</v>
      </c>
      <c r="F12" s="33"/>
      <c r="G12" s="32" t="e">
        <f t="shared" si="1"/>
        <v>#N/A</v>
      </c>
      <c r="H12" s="33"/>
      <c r="I12" s="32" t="e">
        <f t="shared" si="2"/>
        <v>#N/A</v>
      </c>
      <c r="J12" s="33"/>
      <c r="K12" s="32" t="e">
        <f t="shared" si="3"/>
        <v>#N/A</v>
      </c>
      <c r="L12" s="33">
        <f t="shared" si="4"/>
        <v>0</v>
      </c>
      <c r="M12" s="32">
        <f t="shared" si="5"/>
        <v>52</v>
      </c>
      <c r="N12" s="32"/>
      <c r="O12" s="53"/>
      <c r="P12" s="54"/>
      <c r="Q12" s="55"/>
    </row>
    <row r="13" spans="1:19" hidden="1" x14ac:dyDescent="0.35">
      <c r="A13" s="44"/>
      <c r="B13" s="37"/>
      <c r="C13" s="37"/>
      <c r="D13" s="33"/>
      <c r="E13" s="32" t="e">
        <f t="shared" si="0"/>
        <v>#N/A</v>
      </c>
      <c r="F13" s="33"/>
      <c r="G13" s="32" t="e">
        <f t="shared" si="1"/>
        <v>#N/A</v>
      </c>
      <c r="H13" s="33"/>
      <c r="I13" s="32" t="e">
        <f t="shared" si="2"/>
        <v>#N/A</v>
      </c>
      <c r="J13" s="33"/>
      <c r="K13" s="32" t="e">
        <f t="shared" si="3"/>
        <v>#N/A</v>
      </c>
      <c r="L13" s="33">
        <f t="shared" si="4"/>
        <v>0</v>
      </c>
      <c r="M13" s="32">
        <f t="shared" si="5"/>
        <v>52</v>
      </c>
      <c r="N13" s="32"/>
      <c r="O13" s="53" t="s">
        <v>6</v>
      </c>
      <c r="P13" s="54">
        <f>SUM(P8:P12)</f>
        <v>0</v>
      </c>
      <c r="Q13" s="55">
        <f>P13</f>
        <v>0</v>
      </c>
      <c r="R13" s="56">
        <f>RANK(Q13,Q$8:Q$83)</f>
        <v>10</v>
      </c>
      <c r="S13" s="24"/>
    </row>
    <row r="14" spans="1:19" x14ac:dyDescent="0.35">
      <c r="E14" s="24"/>
      <c r="G14" s="24"/>
      <c r="I14" s="24"/>
      <c r="K14" s="24"/>
      <c r="M14" s="24"/>
      <c r="N14" s="24"/>
      <c r="P14" s="55"/>
      <c r="Q14" s="55"/>
      <c r="S14" s="24"/>
    </row>
    <row r="15" spans="1:19" x14ac:dyDescent="0.35">
      <c r="A15" s="45">
        <v>63</v>
      </c>
      <c r="B15" s="32" t="s">
        <v>101</v>
      </c>
      <c r="C15" s="32" t="s">
        <v>102</v>
      </c>
      <c r="D15" s="33">
        <v>10.75</v>
      </c>
      <c r="E15" s="32">
        <f>RANK(D15,D$8:D$84)</f>
        <v>35</v>
      </c>
      <c r="F15" s="33"/>
      <c r="G15" s="33"/>
      <c r="H15" s="33">
        <v>11.05</v>
      </c>
      <c r="I15" s="32">
        <f>RANK(H15,H$8:H$84)</f>
        <v>5</v>
      </c>
      <c r="J15" s="34">
        <v>10.9</v>
      </c>
      <c r="K15" s="32">
        <f>RANK(J15,J$8:J$84)</f>
        <v>16</v>
      </c>
      <c r="L15" s="33">
        <f t="shared" ref="L15:L20" si="6">J15+H15+F15+D15</f>
        <v>32.700000000000003</v>
      </c>
      <c r="M15" s="32">
        <f t="shared" ref="M15:M20" si="7">RANK(L15,L$8:L$84)</f>
        <v>37</v>
      </c>
      <c r="N15" s="32"/>
      <c r="O15" s="53" t="s">
        <v>2</v>
      </c>
      <c r="P15" s="54">
        <f>IF(COUNT(D15:D20)=5,SUM(D15:D20)-MIN(D15:D20),SUM(D15:D20))+N15</f>
        <v>45.699999999999996</v>
      </c>
      <c r="Q15" s="55"/>
      <c r="S15" s="24"/>
    </row>
    <row r="16" spans="1:19" x14ac:dyDescent="0.35">
      <c r="A16" s="40" t="s">
        <v>225</v>
      </c>
      <c r="B16" s="32" t="s">
        <v>104</v>
      </c>
      <c r="C16" s="32" t="s">
        <v>102</v>
      </c>
      <c r="D16" s="33">
        <v>11.65</v>
      </c>
      <c r="E16" s="32">
        <f>RANK(D16,D$8:D$84)</f>
        <v>1</v>
      </c>
      <c r="F16" s="33">
        <v>12</v>
      </c>
      <c r="G16" s="32">
        <f>RANK(F16,F$8:F$84)</f>
        <v>1</v>
      </c>
      <c r="H16" s="33">
        <v>12.05</v>
      </c>
      <c r="I16" s="32">
        <f>RANK(H16,H$8:H$84)</f>
        <v>1</v>
      </c>
      <c r="J16" s="34">
        <v>10.9</v>
      </c>
      <c r="K16" s="32">
        <f>RANK(J16,J$8:J$84)</f>
        <v>16</v>
      </c>
      <c r="L16" s="33">
        <f t="shared" si="6"/>
        <v>46.6</v>
      </c>
      <c r="M16" s="32">
        <f t="shared" si="7"/>
        <v>1</v>
      </c>
      <c r="N16" s="32"/>
      <c r="O16" s="53" t="s">
        <v>3</v>
      </c>
      <c r="P16" s="54">
        <f>IF(COUNT(F15:F20)=5,SUM(F15:F20)-MIN(F15:F20),SUM(F15:F20))+N16</f>
        <v>45.6</v>
      </c>
      <c r="Q16" s="55"/>
      <c r="S16" s="24"/>
    </row>
    <row r="17" spans="1:19" x14ac:dyDescent="0.35">
      <c r="A17" s="40" t="s">
        <v>86</v>
      </c>
      <c r="B17" s="32" t="s">
        <v>106</v>
      </c>
      <c r="C17" s="32" t="s">
        <v>102</v>
      </c>
      <c r="D17" s="33">
        <v>11.4</v>
      </c>
      <c r="E17" s="32">
        <f>RANK(D17,D$8:D$84)</f>
        <v>5</v>
      </c>
      <c r="F17" s="33">
        <v>11.2</v>
      </c>
      <c r="G17" s="32">
        <f>RANK(F17,F$8:F$84)</f>
        <v>8</v>
      </c>
      <c r="H17" s="33"/>
      <c r="I17" s="33"/>
      <c r="J17" s="34">
        <v>11.05</v>
      </c>
      <c r="K17" s="32">
        <f>RANK(J17,J$8:J$84)</f>
        <v>11</v>
      </c>
      <c r="L17" s="33">
        <f t="shared" si="6"/>
        <v>33.65</v>
      </c>
      <c r="M17" s="32">
        <f t="shared" si="7"/>
        <v>35</v>
      </c>
      <c r="N17" s="32"/>
      <c r="O17" s="53" t="s">
        <v>4</v>
      </c>
      <c r="P17" s="54">
        <f>IF(COUNT(H15:H20)=5,SUM(H15:H20)-MIN(H15:H20),SUM(H15:H20))+N17</f>
        <v>45.500000000000007</v>
      </c>
      <c r="Q17" s="55"/>
      <c r="S17" s="24"/>
    </row>
    <row r="18" spans="1:19" x14ac:dyDescent="0.35">
      <c r="A18" s="40" t="s">
        <v>87</v>
      </c>
      <c r="B18" s="32" t="s">
        <v>107</v>
      </c>
      <c r="C18" s="32" t="s">
        <v>102</v>
      </c>
      <c r="D18" s="33">
        <v>11.55</v>
      </c>
      <c r="E18" s="32">
        <f>RANK(D18,D$8:D$84)</f>
        <v>2</v>
      </c>
      <c r="F18" s="33">
        <v>11.25</v>
      </c>
      <c r="G18" s="32">
        <f>RANK(F18,F$8:F$84)</f>
        <v>7</v>
      </c>
      <c r="H18" s="33">
        <v>11.85</v>
      </c>
      <c r="I18" s="32">
        <f>RANK(H18,H$8:H$84)</f>
        <v>2</v>
      </c>
      <c r="J18" s="35">
        <v>11.55</v>
      </c>
      <c r="K18" s="32">
        <f>RANK(J18,J$8:J$84)</f>
        <v>1</v>
      </c>
      <c r="L18" s="33">
        <f t="shared" si="6"/>
        <v>46.2</v>
      </c>
      <c r="M18" s="32">
        <f t="shared" si="7"/>
        <v>2</v>
      </c>
      <c r="N18" s="35">
        <f>MAX(J15:J20)</f>
        <v>11.55</v>
      </c>
      <c r="O18" s="53" t="s">
        <v>5</v>
      </c>
      <c r="P18" s="54">
        <f>IF(COUNT(J15:J20)=5,SUM(J15:J20)-MIN(J15:J20),SUM(J15:J20))+N18</f>
        <v>55.95</v>
      </c>
      <c r="Q18" s="55"/>
      <c r="S18" s="24"/>
    </row>
    <row r="19" spans="1:19" x14ac:dyDescent="0.35">
      <c r="A19" s="40" t="s">
        <v>89</v>
      </c>
      <c r="B19" s="32" t="s">
        <v>109</v>
      </c>
      <c r="C19" s="32" t="s">
        <v>102</v>
      </c>
      <c r="D19" s="33">
        <v>11.1</v>
      </c>
      <c r="E19" s="32">
        <f>RANK(D19,D$8:D$84)</f>
        <v>13</v>
      </c>
      <c r="F19" s="33">
        <v>11.15</v>
      </c>
      <c r="G19" s="32">
        <f>RANK(F19,F$8:F$84)</f>
        <v>9</v>
      </c>
      <c r="H19" s="33">
        <v>10.4</v>
      </c>
      <c r="I19" s="32">
        <f>RANK(H19,H$8:H$84)</f>
        <v>25</v>
      </c>
      <c r="J19" s="34">
        <v>10.7</v>
      </c>
      <c r="K19" s="32">
        <f>RANK(J19,J$8:J$84)</f>
        <v>25</v>
      </c>
      <c r="L19" s="33">
        <f t="shared" si="6"/>
        <v>43.35</v>
      </c>
      <c r="M19" s="32">
        <f t="shared" si="7"/>
        <v>11</v>
      </c>
      <c r="N19" s="32"/>
      <c r="O19" s="53"/>
      <c r="P19" s="54"/>
      <c r="Q19" s="55"/>
      <c r="S19" s="24"/>
    </row>
    <row r="20" spans="1:19" x14ac:dyDescent="0.35">
      <c r="A20" s="40" t="s">
        <v>91</v>
      </c>
      <c r="B20" s="32" t="s">
        <v>110</v>
      </c>
      <c r="C20" s="32" t="s">
        <v>102</v>
      </c>
      <c r="D20" s="33"/>
      <c r="E20" s="33"/>
      <c r="F20" s="33">
        <v>8.9</v>
      </c>
      <c r="G20" s="32">
        <f>RANK(F20,F$8:F$84)</f>
        <v>44</v>
      </c>
      <c r="H20" s="33">
        <v>10.55</v>
      </c>
      <c r="I20" s="32">
        <f>RANK(H20,H$8:H$84)</f>
        <v>21</v>
      </c>
      <c r="J20" s="34"/>
      <c r="K20" s="34"/>
      <c r="L20" s="33">
        <f t="shared" si="6"/>
        <v>19.450000000000003</v>
      </c>
      <c r="M20" s="32">
        <f t="shared" si="7"/>
        <v>49</v>
      </c>
      <c r="N20" s="33"/>
      <c r="O20" s="53" t="s">
        <v>6</v>
      </c>
      <c r="P20" s="54">
        <f>SUM(P15:P19)</f>
        <v>192.75</v>
      </c>
      <c r="Q20" s="55">
        <f>P20</f>
        <v>192.75</v>
      </c>
      <c r="R20" s="56">
        <f>RANK(Q20,Q$8:Q$84)</f>
        <v>1</v>
      </c>
    </row>
    <row r="21" spans="1:19" x14ac:dyDescent="0.35">
      <c r="E21" s="24"/>
      <c r="G21" s="24"/>
      <c r="I21" s="24"/>
      <c r="K21" s="24"/>
      <c r="M21" s="24"/>
      <c r="N21" s="24"/>
    </row>
    <row r="22" spans="1:19" x14ac:dyDescent="0.35">
      <c r="A22" s="45">
        <v>57</v>
      </c>
      <c r="B22" s="32" t="s">
        <v>67</v>
      </c>
      <c r="C22" s="32" t="s">
        <v>68</v>
      </c>
      <c r="D22" s="33">
        <v>10.9</v>
      </c>
      <c r="E22" s="32">
        <f>RANK(D22,D$8:D$84)</f>
        <v>21</v>
      </c>
      <c r="F22" s="33">
        <v>11.35</v>
      </c>
      <c r="G22" s="32">
        <f>RANK(F22,F$8:F$84)</f>
        <v>5</v>
      </c>
      <c r="H22" s="33">
        <v>10.85</v>
      </c>
      <c r="I22" s="32">
        <f>RANK(H22,H$8:H$84)</f>
        <v>12</v>
      </c>
      <c r="J22" s="35">
        <v>11.3</v>
      </c>
      <c r="K22" s="32">
        <f>RANK(J22,J$8:J$84)</f>
        <v>4</v>
      </c>
      <c r="L22" s="33">
        <f t="shared" ref="L22:L27" si="8">J22+H22+F22+D22</f>
        <v>44.4</v>
      </c>
      <c r="M22" s="32">
        <f>RANK(L22,L$8:L$84)</f>
        <v>3</v>
      </c>
      <c r="N22" s="32"/>
      <c r="O22" s="53" t="s">
        <v>2</v>
      </c>
      <c r="P22" s="54">
        <f>IF(COUNT(D22:D27)=5,SUM(D22:D27)-MIN(D22:D27),SUM(D22:D27))+N22</f>
        <v>44.65</v>
      </c>
      <c r="Q22" s="55"/>
      <c r="S22" s="24"/>
    </row>
    <row r="23" spans="1:19" x14ac:dyDescent="0.35">
      <c r="A23" s="40" t="s">
        <v>77</v>
      </c>
      <c r="B23" s="32" t="s">
        <v>69</v>
      </c>
      <c r="C23" s="32" t="s">
        <v>68</v>
      </c>
      <c r="D23" s="33">
        <v>10.9</v>
      </c>
      <c r="E23" s="32">
        <f>RANK(D23,D$8:D$84)</f>
        <v>21</v>
      </c>
      <c r="F23" s="33">
        <v>10.3</v>
      </c>
      <c r="G23" s="32">
        <f>RANK(F23,F$8:F$84)</f>
        <v>32</v>
      </c>
      <c r="H23" s="33">
        <v>10.75</v>
      </c>
      <c r="I23" s="32">
        <f>RANK(H23,H$8:H$84)</f>
        <v>15</v>
      </c>
      <c r="J23" s="34">
        <v>9.9499999999999993</v>
      </c>
      <c r="K23" s="32">
        <f>RANK(J23,J$8:J$84)</f>
        <v>40</v>
      </c>
      <c r="L23" s="33">
        <f t="shared" si="8"/>
        <v>41.9</v>
      </c>
      <c r="M23" s="32">
        <f>RANK(L23,L$8:L$84)</f>
        <v>29</v>
      </c>
      <c r="N23" s="32"/>
      <c r="O23" s="53" t="s">
        <v>3</v>
      </c>
      <c r="P23" s="54">
        <f>IF(COUNT(F22:F27)=5,SUM(F22:F27)-MIN(F22:F27),SUM(F22:F27))+N23</f>
        <v>42.849999999999994</v>
      </c>
      <c r="Q23" s="55"/>
      <c r="S23" s="24"/>
    </row>
    <row r="24" spans="1:19" x14ac:dyDescent="0.35">
      <c r="A24" s="40" t="s">
        <v>80</v>
      </c>
      <c r="B24" s="32" t="s">
        <v>71</v>
      </c>
      <c r="C24" s="32" t="s">
        <v>68</v>
      </c>
      <c r="D24" s="33">
        <v>10.6</v>
      </c>
      <c r="E24" s="32">
        <f>RANK(D24,D$8:D$84)</f>
        <v>43</v>
      </c>
      <c r="F24" s="33">
        <v>10.199999999999999</v>
      </c>
      <c r="G24" s="32">
        <f>RANK(F24,F$8:F$84)</f>
        <v>39</v>
      </c>
      <c r="H24" s="33"/>
      <c r="I24" s="33"/>
      <c r="J24" s="34"/>
      <c r="K24" s="34"/>
      <c r="L24" s="33">
        <f t="shared" si="8"/>
        <v>20.799999999999997</v>
      </c>
      <c r="M24" s="32">
        <f>RANK(L24,L$8:L$84)</f>
        <v>48</v>
      </c>
      <c r="N24" s="32"/>
      <c r="O24" s="53" t="s">
        <v>4</v>
      </c>
      <c r="P24" s="54">
        <f>IF(COUNT(H22:H27)=5,SUM(H22:H27)-MIN(H22:H27),SUM(H22:H27))+N24</f>
        <v>43.55</v>
      </c>
      <c r="Q24" s="55"/>
      <c r="S24" s="24"/>
    </row>
    <row r="25" spans="1:19" x14ac:dyDescent="0.35">
      <c r="A25" s="40" t="s">
        <v>222</v>
      </c>
      <c r="B25" s="32" t="s">
        <v>73</v>
      </c>
      <c r="C25" s="32" t="s">
        <v>68</v>
      </c>
      <c r="D25" s="33">
        <v>11.4</v>
      </c>
      <c r="E25" s="32">
        <f>RANK(D25,D$8:D$84)</f>
        <v>5</v>
      </c>
      <c r="F25" s="33">
        <v>10.5</v>
      </c>
      <c r="G25" s="32">
        <f>RANK(F25,F$8:F$84)</f>
        <v>25</v>
      </c>
      <c r="H25" s="33">
        <v>10.8</v>
      </c>
      <c r="I25" s="32">
        <f>RANK(H25,H$8:H$84)</f>
        <v>13</v>
      </c>
      <c r="J25" s="34">
        <v>10.6</v>
      </c>
      <c r="K25" s="32">
        <f>RANK(J25,J$8:J$84)</f>
        <v>28</v>
      </c>
      <c r="L25" s="33">
        <f t="shared" si="8"/>
        <v>43.3</v>
      </c>
      <c r="M25" s="32">
        <f>RANK(L25,L$8:L$84)</f>
        <v>12</v>
      </c>
      <c r="N25" s="35">
        <f>MAX(J22:J27)</f>
        <v>11.3</v>
      </c>
      <c r="O25" s="53" t="s">
        <v>5</v>
      </c>
      <c r="P25" s="54">
        <f>IF(COUNT(J22:J27)=5,SUM(J22:J27)-MIN(J22:J27),SUM(J22:J27))+N25</f>
        <v>55.45</v>
      </c>
      <c r="Q25" s="55"/>
      <c r="S25" s="24"/>
    </row>
    <row r="26" spans="1:19" ht="16.5" customHeight="1" x14ac:dyDescent="0.35">
      <c r="A26" s="40" t="s">
        <v>223</v>
      </c>
      <c r="B26" s="32" t="s">
        <v>75</v>
      </c>
      <c r="C26" s="32" t="s">
        <v>68</v>
      </c>
      <c r="D26" s="33"/>
      <c r="E26" s="33"/>
      <c r="F26" s="33"/>
      <c r="G26" s="33"/>
      <c r="H26" s="33">
        <v>11.15</v>
      </c>
      <c r="I26" s="32">
        <f>RANK(H26,H$8:H$84)</f>
        <v>4</v>
      </c>
      <c r="J26" s="34">
        <v>11.1</v>
      </c>
      <c r="K26" s="32">
        <f>RANK(J26,J$8:J$84)</f>
        <v>8</v>
      </c>
      <c r="L26" s="33">
        <f t="shared" si="8"/>
        <v>22.25</v>
      </c>
      <c r="M26" s="32">
        <f>RANK(L26,L$8:L$84)</f>
        <v>45</v>
      </c>
      <c r="N26" s="32"/>
      <c r="O26" s="53"/>
      <c r="P26" s="54"/>
      <c r="Q26" s="55"/>
      <c r="S26" s="24"/>
    </row>
    <row r="27" spans="1:19" x14ac:dyDescent="0.35">
      <c r="A27" s="40" t="s">
        <v>224</v>
      </c>
      <c r="B27" s="32" t="s">
        <v>76</v>
      </c>
      <c r="C27" s="32" t="s">
        <v>68</v>
      </c>
      <c r="D27" s="33">
        <v>11.45</v>
      </c>
      <c r="E27" s="32">
        <f>RANK(D27,D$8:D$84)</f>
        <v>3</v>
      </c>
      <c r="F27" s="33">
        <v>10.7</v>
      </c>
      <c r="G27" s="32">
        <f>RANK(F27,F$8:F$84)</f>
        <v>23</v>
      </c>
      <c r="H27" s="33">
        <v>10.7</v>
      </c>
      <c r="I27" s="32">
        <f>RANK(H27,H$8:H$84)</f>
        <v>16</v>
      </c>
      <c r="J27" s="34">
        <v>11.15</v>
      </c>
      <c r="K27" s="32">
        <f>RANK(J27,J$8:J$84)</f>
        <v>7</v>
      </c>
      <c r="L27" s="33">
        <f t="shared" si="8"/>
        <v>44</v>
      </c>
      <c r="M27" s="32">
        <f>RANK(L27,L$8:L$84)</f>
        <v>5</v>
      </c>
      <c r="N27" s="33"/>
      <c r="O27" s="53" t="s">
        <v>6</v>
      </c>
      <c r="P27" s="54">
        <f>SUM(P22:P26)</f>
        <v>186.5</v>
      </c>
      <c r="Q27" s="55">
        <f>P27</f>
        <v>186.5</v>
      </c>
      <c r="R27" s="56">
        <f>RANK(Q27,Q$8:Q$84)</f>
        <v>2</v>
      </c>
    </row>
    <row r="28" spans="1:19" x14ac:dyDescent="0.35">
      <c r="E28" s="24"/>
      <c r="G28" s="24"/>
      <c r="I28" s="24"/>
      <c r="K28" s="24"/>
      <c r="M28" s="24"/>
      <c r="N28" s="24"/>
    </row>
    <row r="29" spans="1:19" x14ac:dyDescent="0.35">
      <c r="A29" s="40" t="s">
        <v>17</v>
      </c>
      <c r="B29" s="32" t="s">
        <v>18</v>
      </c>
      <c r="C29" s="32" t="s">
        <v>19</v>
      </c>
      <c r="D29" s="33">
        <v>10.7</v>
      </c>
      <c r="E29" s="32">
        <f>RANK(D29,D$8:D$84)</f>
        <v>40</v>
      </c>
      <c r="F29" s="33">
        <f>11.15+0.3</f>
        <v>11.450000000000001</v>
      </c>
      <c r="G29" s="32">
        <f>RANK(F29,F$8:F$84)</f>
        <v>3</v>
      </c>
      <c r="H29" s="33">
        <v>10.55</v>
      </c>
      <c r="I29" s="32">
        <f>RANK(H29,H$8:H$84)</f>
        <v>21</v>
      </c>
      <c r="J29" s="33">
        <v>10.95</v>
      </c>
      <c r="K29" s="32">
        <f>RANK(J29,J$8:J$84)</f>
        <v>13</v>
      </c>
      <c r="L29" s="33">
        <f t="shared" ref="L29:L34" si="9">J29+H29+F29+D29</f>
        <v>43.650000000000006</v>
      </c>
      <c r="M29" s="32">
        <f t="shared" ref="M29:M34" si="10">RANK(L29,L$8:L$84)</f>
        <v>7</v>
      </c>
      <c r="N29" s="32"/>
      <c r="O29" s="53" t="s">
        <v>2</v>
      </c>
      <c r="P29" s="54">
        <f>IF(COUNT(D29:D34)=5,SUM(D29:D34)-MIN(D29:D34),SUM(D29:D34))+N29</f>
        <v>44.55</v>
      </c>
      <c r="Q29" s="55"/>
      <c r="S29" s="24"/>
    </row>
    <row r="30" spans="1:19" x14ac:dyDescent="0.35">
      <c r="A30" s="45">
        <v>2</v>
      </c>
      <c r="B30" s="32" t="s">
        <v>20</v>
      </c>
      <c r="C30" s="32" t="s">
        <v>19</v>
      </c>
      <c r="D30" s="33"/>
      <c r="E30" s="32"/>
      <c r="F30" s="33">
        <f>11+0.3</f>
        <v>11.3</v>
      </c>
      <c r="G30" s="32">
        <f>RANK(F30,F$8:F$84)</f>
        <v>6</v>
      </c>
      <c r="H30" s="33">
        <v>7.4</v>
      </c>
      <c r="I30" s="32">
        <f>RANK(H30,H$8:H$84)</f>
        <v>44</v>
      </c>
      <c r="J30" s="33"/>
      <c r="K30" s="33"/>
      <c r="L30" s="33">
        <f t="shared" si="9"/>
        <v>18.700000000000003</v>
      </c>
      <c r="M30" s="32">
        <f t="shared" si="10"/>
        <v>50</v>
      </c>
      <c r="N30" s="32"/>
      <c r="O30" s="53" t="s">
        <v>3</v>
      </c>
      <c r="P30" s="54">
        <f>IF(COUNT(F29:F34)=5,SUM(F29:F34)-MIN(F29:F34),SUM(F29:F34))+N30</f>
        <v>45.25</v>
      </c>
      <c r="Q30" s="55"/>
      <c r="S30" s="24"/>
    </row>
    <row r="31" spans="1:19" x14ac:dyDescent="0.35">
      <c r="A31" s="40" t="s">
        <v>21</v>
      </c>
      <c r="B31" s="32" t="s">
        <v>22</v>
      </c>
      <c r="C31" s="32" t="s">
        <v>19</v>
      </c>
      <c r="D31" s="33">
        <v>10.95</v>
      </c>
      <c r="E31" s="32">
        <f>RANK(D31,D$8:D$84)</f>
        <v>19</v>
      </c>
      <c r="F31" s="33">
        <f>11.2+0.3</f>
        <v>11.5</v>
      </c>
      <c r="G31" s="32">
        <f>RANK(F31,F$8:F$84)</f>
        <v>2</v>
      </c>
      <c r="H31" s="33">
        <v>10.8</v>
      </c>
      <c r="I31" s="32">
        <f>RANK(H31,H$8:H$84)</f>
        <v>13</v>
      </c>
      <c r="J31" s="35">
        <v>11</v>
      </c>
      <c r="K31" s="32">
        <f>RANK(J31,J$8:J$84)</f>
        <v>12</v>
      </c>
      <c r="L31" s="33">
        <f t="shared" si="9"/>
        <v>44.25</v>
      </c>
      <c r="M31" s="32">
        <f t="shared" si="10"/>
        <v>4</v>
      </c>
      <c r="N31" s="32"/>
      <c r="O31" s="53" t="s">
        <v>4</v>
      </c>
      <c r="P31" s="54">
        <f>IF(COUNT(H29:H34)=5,SUM(H29:H34)-MIN(H29:H34),SUM(H29:H34))+N31</f>
        <v>41.800000000000004</v>
      </c>
      <c r="Q31" s="55"/>
      <c r="S31" s="24"/>
    </row>
    <row r="32" spans="1:19" x14ac:dyDescent="0.35">
      <c r="A32" s="40" t="s">
        <v>23</v>
      </c>
      <c r="B32" s="32" t="s">
        <v>24</v>
      </c>
      <c r="C32" s="32" t="s">
        <v>19</v>
      </c>
      <c r="D32" s="33">
        <v>11.45</v>
      </c>
      <c r="E32" s="32">
        <f>RANK(D32,D$8:D$84)</f>
        <v>3</v>
      </c>
      <c r="F32" s="33">
        <f>10.7+0.3</f>
        <v>11</v>
      </c>
      <c r="G32" s="32">
        <f>RANK(F32,F$8:F$84)</f>
        <v>12</v>
      </c>
      <c r="H32" s="33">
        <v>10.6</v>
      </c>
      <c r="I32" s="32">
        <f>RANK(H32,H$8:H$84)</f>
        <v>20</v>
      </c>
      <c r="J32" s="33">
        <v>10.65</v>
      </c>
      <c r="K32" s="32">
        <f>RANK(J32,J$8:J$84)</f>
        <v>26</v>
      </c>
      <c r="L32" s="33">
        <f t="shared" si="9"/>
        <v>43.7</v>
      </c>
      <c r="M32" s="32">
        <f t="shared" si="10"/>
        <v>6</v>
      </c>
      <c r="N32" s="35">
        <f>MAX(J29:J34)</f>
        <v>11</v>
      </c>
      <c r="O32" s="53" t="s">
        <v>5</v>
      </c>
      <c r="P32" s="54">
        <f>IF(COUNT(J29:J34)=5,SUM(J29:J34)-MIN(J29:J34),SUM(J29:J34))+N32</f>
        <v>54.1</v>
      </c>
      <c r="Q32" s="55"/>
      <c r="S32" s="24"/>
    </row>
    <row r="33" spans="1:19" x14ac:dyDescent="0.35">
      <c r="A33" s="40" t="s">
        <v>25</v>
      </c>
      <c r="B33" s="32" t="s">
        <v>26</v>
      </c>
      <c r="C33" s="32" t="s">
        <v>19</v>
      </c>
      <c r="D33" s="33">
        <v>11.4</v>
      </c>
      <c r="E33" s="32">
        <f>RANK(D33,D$8:D$84)</f>
        <v>5</v>
      </c>
      <c r="F33" s="33"/>
      <c r="G33" s="33"/>
      <c r="H33" s="33"/>
      <c r="I33" s="33"/>
      <c r="J33" s="33">
        <v>9.6</v>
      </c>
      <c r="K33" s="32">
        <f>RANK(J33,J$8:J$84)</f>
        <v>44</v>
      </c>
      <c r="L33" s="33">
        <f t="shared" si="9"/>
        <v>21</v>
      </c>
      <c r="M33" s="32">
        <f t="shared" si="10"/>
        <v>46</v>
      </c>
      <c r="N33" s="32"/>
      <c r="O33" s="53"/>
      <c r="P33" s="54"/>
      <c r="Q33" s="55"/>
      <c r="S33" s="24"/>
    </row>
    <row r="34" spans="1:19" x14ac:dyDescent="0.35">
      <c r="A34" s="40" t="s">
        <v>27</v>
      </c>
      <c r="B34" s="32" t="s">
        <v>28</v>
      </c>
      <c r="C34" s="32" t="s">
        <v>19</v>
      </c>
      <c r="D34" s="33">
        <v>10.75</v>
      </c>
      <c r="E34" s="32">
        <f>RANK(D34,D$8:D$84)</f>
        <v>35</v>
      </c>
      <c r="F34" s="33">
        <f>10.55+0.3</f>
        <v>10.850000000000001</v>
      </c>
      <c r="G34" s="32">
        <f>RANK(F34,F$8:F$84)</f>
        <v>16</v>
      </c>
      <c r="H34" s="33">
        <v>9.85</v>
      </c>
      <c r="I34" s="32">
        <f>RANK(H34,H$8:H$84)</f>
        <v>35</v>
      </c>
      <c r="J34" s="33">
        <v>10.5</v>
      </c>
      <c r="K34" s="32">
        <f>RANK(J34,J$8:J$84)</f>
        <v>31</v>
      </c>
      <c r="L34" s="33">
        <f t="shared" si="9"/>
        <v>41.95</v>
      </c>
      <c r="M34" s="32">
        <f t="shared" si="10"/>
        <v>26</v>
      </c>
      <c r="N34" s="32"/>
      <c r="O34" s="53" t="s">
        <v>6</v>
      </c>
      <c r="P34" s="54">
        <f>SUM(P29:P33)</f>
        <v>185.7</v>
      </c>
      <c r="Q34" s="55">
        <f>P34</f>
        <v>185.7</v>
      </c>
      <c r="R34" s="56">
        <f>RANK(Q34,Q$8:Q$84)</f>
        <v>3</v>
      </c>
      <c r="S34" s="24"/>
    </row>
    <row r="35" spans="1:19" ht="8.25" customHeight="1" x14ac:dyDescent="0.35">
      <c r="E35" s="24"/>
      <c r="G35" s="24"/>
      <c r="I35" s="24"/>
      <c r="K35" s="24"/>
      <c r="M35" s="24"/>
      <c r="N35" s="24"/>
      <c r="P35" s="55"/>
      <c r="Q35" s="55"/>
    </row>
    <row r="36" spans="1:19" x14ac:dyDescent="0.35">
      <c r="A36" s="40" t="s">
        <v>103</v>
      </c>
      <c r="B36" s="32" t="s">
        <v>92</v>
      </c>
      <c r="C36" s="32" t="s">
        <v>93</v>
      </c>
      <c r="D36" s="33">
        <v>11.4</v>
      </c>
      <c r="E36" s="32">
        <f>RANK(D36,D$8:D$84)</f>
        <v>5</v>
      </c>
      <c r="F36" s="33">
        <v>8.9499999999999993</v>
      </c>
      <c r="G36" s="32">
        <f>RANK(F36,F$8:F$84)</f>
        <v>43</v>
      </c>
      <c r="H36" s="33">
        <v>11.05</v>
      </c>
      <c r="I36" s="32">
        <f>RANK(H36,H$8:H$84)</f>
        <v>5</v>
      </c>
      <c r="J36" s="35">
        <v>11.5</v>
      </c>
      <c r="K36" s="32">
        <f>RANK(J36,J$8:J$84)</f>
        <v>2</v>
      </c>
      <c r="L36" s="33">
        <f t="shared" ref="L36:L41" si="11">J36+H36+F36+D36</f>
        <v>42.9</v>
      </c>
      <c r="M36" s="32">
        <f t="shared" ref="M36:M41" si="12">RANK(L36,L$8:L$84)</f>
        <v>17</v>
      </c>
      <c r="N36" s="32"/>
      <c r="O36" s="53" t="s">
        <v>2</v>
      </c>
      <c r="P36" s="54">
        <f>IF(COUNT(D36:D41)=5,SUM(D36:D41)-MIN(D36:D41),SUM(D36:D41))+N36</f>
        <v>44.55</v>
      </c>
      <c r="Q36" s="55"/>
      <c r="S36" s="24"/>
    </row>
    <row r="37" spans="1:19" x14ac:dyDescent="0.35">
      <c r="A37" s="40" t="s">
        <v>105</v>
      </c>
      <c r="B37" s="32" t="s">
        <v>95</v>
      </c>
      <c r="C37" s="32" t="s">
        <v>93</v>
      </c>
      <c r="D37" s="33">
        <v>10.85</v>
      </c>
      <c r="E37" s="32">
        <f>RANK(D37,D$8:D$84)</f>
        <v>25</v>
      </c>
      <c r="F37" s="33">
        <v>11</v>
      </c>
      <c r="G37" s="32">
        <f>RANK(F37,F$8:F$84)</f>
        <v>12</v>
      </c>
      <c r="H37" s="33">
        <v>9.5</v>
      </c>
      <c r="I37" s="32">
        <f>RANK(H37,H$8:H$84)</f>
        <v>40</v>
      </c>
      <c r="J37" s="34">
        <v>11.25</v>
      </c>
      <c r="K37" s="32">
        <f>RANK(J37,J$8:J$84)</f>
        <v>5</v>
      </c>
      <c r="L37" s="33">
        <f t="shared" si="11"/>
        <v>42.6</v>
      </c>
      <c r="M37" s="32">
        <f t="shared" si="12"/>
        <v>19</v>
      </c>
      <c r="N37" s="32"/>
      <c r="O37" s="53" t="s">
        <v>3</v>
      </c>
      <c r="P37" s="54">
        <f>IF(COUNT(F36:F41)=5,SUM(F36:F41)-MIN(F36:F41),SUM(F36:F41))+N37</f>
        <v>40.5</v>
      </c>
      <c r="Q37" s="55"/>
      <c r="S37" s="24"/>
    </row>
    <row r="38" spans="1:19" x14ac:dyDescent="0.35">
      <c r="A38" s="45">
        <v>77</v>
      </c>
      <c r="B38" s="32" t="s">
        <v>96</v>
      </c>
      <c r="C38" s="32" t="s">
        <v>93</v>
      </c>
      <c r="D38" s="33">
        <v>11.05</v>
      </c>
      <c r="E38" s="32">
        <f>RANK(D38,D$8:D$84)</f>
        <v>15</v>
      </c>
      <c r="F38" s="33"/>
      <c r="G38" s="33"/>
      <c r="H38" s="33">
        <v>10.95</v>
      </c>
      <c r="I38" s="32">
        <f>RANK(H38,H$8:H$84)</f>
        <v>10</v>
      </c>
      <c r="J38" s="34">
        <v>11.25</v>
      </c>
      <c r="K38" s="32">
        <f>RANK(J38,J$8:J$84)</f>
        <v>5</v>
      </c>
      <c r="L38" s="33">
        <f t="shared" si="11"/>
        <v>33.25</v>
      </c>
      <c r="M38" s="32">
        <f t="shared" si="12"/>
        <v>36</v>
      </c>
      <c r="N38" s="32"/>
      <c r="O38" s="53" t="s">
        <v>4</v>
      </c>
      <c r="P38" s="54">
        <f>IF(COUNT(H36:H41)=5,SUM(H36:H41)-MIN(H36:H41),SUM(H36:H41))+N38</f>
        <v>43.65</v>
      </c>
      <c r="Q38" s="55"/>
      <c r="S38" s="24"/>
    </row>
    <row r="39" spans="1:19" x14ac:dyDescent="0.35">
      <c r="A39" s="40" t="s">
        <v>108</v>
      </c>
      <c r="B39" s="65" t="s">
        <v>97</v>
      </c>
      <c r="C39" s="32" t="s">
        <v>93</v>
      </c>
      <c r="D39" s="33">
        <v>11.1</v>
      </c>
      <c r="E39" s="32">
        <f>RANK(D39,D$8:D$84)</f>
        <v>13</v>
      </c>
      <c r="F39" s="33">
        <v>8.75</v>
      </c>
      <c r="G39" s="32">
        <f>RANK(F39,F$8:F$84)</f>
        <v>45</v>
      </c>
      <c r="H39" s="33"/>
      <c r="I39" s="33"/>
      <c r="J39" s="34">
        <v>11.45</v>
      </c>
      <c r="K39" s="32">
        <f>RANK(J39,J$8:J$84)</f>
        <v>3</v>
      </c>
      <c r="L39" s="33">
        <f t="shared" si="11"/>
        <v>31.299999999999997</v>
      </c>
      <c r="M39" s="32">
        <f t="shared" si="12"/>
        <v>42</v>
      </c>
      <c r="N39" s="35">
        <f>MAX(J36:J41)</f>
        <v>11.5</v>
      </c>
      <c r="O39" s="53" t="s">
        <v>5</v>
      </c>
      <c r="P39" s="54">
        <f>IF(COUNT(J36:J41)=5,SUM(J36:J41)-MIN(J36:J41),SUM(J36:J41))+N39</f>
        <v>56.95</v>
      </c>
      <c r="Q39" s="55"/>
      <c r="S39" s="24"/>
    </row>
    <row r="40" spans="1:19" ht="16.5" customHeight="1" x14ac:dyDescent="0.35">
      <c r="A40" s="40" t="s">
        <v>141</v>
      </c>
      <c r="B40" s="32" t="s">
        <v>98</v>
      </c>
      <c r="C40" s="32" t="s">
        <v>93</v>
      </c>
      <c r="D40" s="33">
        <v>11</v>
      </c>
      <c r="E40" s="32">
        <f>RANK(D40,D$8:D$84)</f>
        <v>17</v>
      </c>
      <c r="F40" s="33">
        <v>10.3</v>
      </c>
      <c r="G40" s="32">
        <f>RANK(F40,F$8:F$84)</f>
        <v>32</v>
      </c>
      <c r="H40" s="33">
        <v>11</v>
      </c>
      <c r="I40" s="32">
        <f>RANK(H40,H$8:H$84)</f>
        <v>8</v>
      </c>
      <c r="J40" s="34">
        <v>10.9</v>
      </c>
      <c r="K40" s="32">
        <f>RANK(J40,J$8:J$84)</f>
        <v>16</v>
      </c>
      <c r="L40" s="33">
        <f t="shared" si="11"/>
        <v>43.2</v>
      </c>
      <c r="M40" s="32">
        <f t="shared" si="12"/>
        <v>13</v>
      </c>
      <c r="N40" s="32"/>
      <c r="O40" s="53"/>
      <c r="P40" s="54"/>
      <c r="Q40" s="55"/>
      <c r="S40" s="24"/>
    </row>
    <row r="41" spans="1:19" x14ac:dyDescent="0.35">
      <c r="A41" s="45">
        <v>80</v>
      </c>
      <c r="B41" s="32" t="s">
        <v>99</v>
      </c>
      <c r="C41" s="32" t="s">
        <v>93</v>
      </c>
      <c r="D41" s="33"/>
      <c r="E41" s="33"/>
      <c r="F41" s="33">
        <v>10.25</v>
      </c>
      <c r="G41" s="32">
        <f>RANK(F41,F$8:F$84)</f>
        <v>36</v>
      </c>
      <c r="H41" s="33">
        <v>10.65</v>
      </c>
      <c r="I41" s="32">
        <f>RANK(H41,H$8:H$84)</f>
        <v>18</v>
      </c>
      <c r="J41" s="34"/>
      <c r="K41" s="34"/>
      <c r="L41" s="33">
        <f t="shared" si="11"/>
        <v>20.9</v>
      </c>
      <c r="M41" s="32">
        <f t="shared" si="12"/>
        <v>47</v>
      </c>
      <c r="N41" s="33"/>
      <c r="O41" s="53" t="s">
        <v>6</v>
      </c>
      <c r="P41" s="54">
        <f>SUM(P36:P40)</f>
        <v>185.64999999999998</v>
      </c>
      <c r="Q41" s="55">
        <f>P41</f>
        <v>185.64999999999998</v>
      </c>
      <c r="R41" s="56">
        <f>RANK(Q41,Q$8:Q$84)</f>
        <v>4</v>
      </c>
    </row>
    <row r="42" spans="1:19" x14ac:dyDescent="0.35">
      <c r="E42" s="24"/>
      <c r="G42" s="24"/>
      <c r="I42" s="24"/>
      <c r="K42" s="24"/>
      <c r="M42" s="24"/>
      <c r="N42" s="24"/>
    </row>
    <row r="43" spans="1:19" ht="14.25" customHeight="1" x14ac:dyDescent="0.35">
      <c r="A43" s="45">
        <v>13</v>
      </c>
      <c r="B43" s="32" t="s">
        <v>37</v>
      </c>
      <c r="C43" s="32" t="s">
        <v>38</v>
      </c>
      <c r="D43" s="33">
        <v>11.35</v>
      </c>
      <c r="E43" s="32">
        <f>RANK(D43,D$8:D$84)</f>
        <v>9</v>
      </c>
      <c r="F43" s="33">
        <v>10.9</v>
      </c>
      <c r="G43" s="32">
        <f>RANK(F43,F$8:F$84)</f>
        <v>14</v>
      </c>
      <c r="H43" s="33">
        <v>11</v>
      </c>
      <c r="I43" s="32">
        <f>RANK(H43,H$8:H$84)</f>
        <v>8</v>
      </c>
      <c r="J43" s="34">
        <v>10.3</v>
      </c>
      <c r="K43" s="32">
        <f>RANK(J43,J$8:J$84)</f>
        <v>36</v>
      </c>
      <c r="L43" s="33">
        <f>J43+H43+F43+D43</f>
        <v>43.550000000000004</v>
      </c>
      <c r="M43" s="32">
        <f>RANK(L43,L$8:L$84)</f>
        <v>9</v>
      </c>
      <c r="N43" s="32"/>
      <c r="O43" s="53" t="s">
        <v>2</v>
      </c>
      <c r="P43" s="54">
        <f>IF(COUNT(D43:D48)=5,SUM(D43:D48)-MIN(D43:D48),SUM(D43:D48))+N43</f>
        <v>44.150000000000006</v>
      </c>
      <c r="Q43" s="55"/>
    </row>
    <row r="44" spans="1:19" x14ac:dyDescent="0.35">
      <c r="A44" s="45">
        <v>14</v>
      </c>
      <c r="B44" s="32" t="s">
        <v>39</v>
      </c>
      <c r="C44" s="32" t="s">
        <v>38</v>
      </c>
      <c r="D44" s="33">
        <v>10.75</v>
      </c>
      <c r="E44" s="32">
        <f>RANK(D44,D$8:D$84)</f>
        <v>35</v>
      </c>
      <c r="F44" s="33">
        <v>10.5</v>
      </c>
      <c r="G44" s="32">
        <f>RANK(F44,F$8:F$84)</f>
        <v>25</v>
      </c>
      <c r="H44" s="33">
        <v>10.35</v>
      </c>
      <c r="I44" s="32">
        <f>RANK(H44,H$8:H$84)</f>
        <v>27</v>
      </c>
      <c r="J44" s="34">
        <v>10.35</v>
      </c>
      <c r="K44" s="32">
        <f>RANK(J44,J$8:J$84)</f>
        <v>34</v>
      </c>
      <c r="L44" s="33">
        <f>J44+H44+F44+D44</f>
        <v>41.95</v>
      </c>
      <c r="M44" s="32">
        <f>RANK(L44,L$8:L$84)</f>
        <v>26</v>
      </c>
      <c r="N44" s="32"/>
      <c r="O44" s="53" t="s">
        <v>3</v>
      </c>
      <c r="P44" s="54">
        <f>IF(COUNT(F43:F48)=5,SUM(F43:F48)-MIN(F43:F48),SUM(F43:F48))+N44</f>
        <v>43</v>
      </c>
      <c r="Q44" s="55"/>
    </row>
    <row r="45" spans="1:19" x14ac:dyDescent="0.35">
      <c r="A45" s="45">
        <v>15</v>
      </c>
      <c r="B45" s="32" t="s">
        <v>40</v>
      </c>
      <c r="C45" s="32" t="s">
        <v>38</v>
      </c>
      <c r="D45" s="33">
        <v>10.8</v>
      </c>
      <c r="E45" s="32">
        <f>RANK(D45,D$8:D$84)</f>
        <v>29</v>
      </c>
      <c r="F45" s="33">
        <v>10.4</v>
      </c>
      <c r="G45" s="32">
        <f>RANK(F45,F$8:F$84)</f>
        <v>31</v>
      </c>
      <c r="H45" s="33">
        <v>11.3</v>
      </c>
      <c r="I45" s="32">
        <f>RANK(H45,H$8:H$84)</f>
        <v>3</v>
      </c>
      <c r="J45" s="34">
        <v>10.95</v>
      </c>
      <c r="K45" s="32">
        <f>RANK(J45,J$8:J$84)</f>
        <v>13</v>
      </c>
      <c r="L45" s="33">
        <f>J45+H45+F45+D45</f>
        <v>43.45</v>
      </c>
      <c r="M45" s="32">
        <f>RANK(L45,L$8:L$84)</f>
        <v>10</v>
      </c>
      <c r="N45" s="32"/>
      <c r="O45" s="53" t="s">
        <v>4</v>
      </c>
      <c r="P45" s="54">
        <f>IF(COUNT(H43:H48)=5,SUM(H43:H48)-MIN(H43:H48),SUM(H43:H48))+N45</f>
        <v>43.100000000000009</v>
      </c>
      <c r="Q45" s="55"/>
    </row>
    <row r="46" spans="1:19" x14ac:dyDescent="0.35">
      <c r="A46" s="45">
        <v>16</v>
      </c>
      <c r="B46" s="32" t="s">
        <v>41</v>
      </c>
      <c r="C46" s="32" t="s">
        <v>38</v>
      </c>
      <c r="D46" s="33">
        <v>11.25</v>
      </c>
      <c r="E46" s="32">
        <f>RANK(D46,D$8:D$84)</f>
        <v>11</v>
      </c>
      <c r="F46" s="33">
        <v>11.1</v>
      </c>
      <c r="G46" s="32">
        <f>RANK(F46,F$8:F$84)</f>
        <v>11</v>
      </c>
      <c r="H46" s="33">
        <v>9.6999999999999993</v>
      </c>
      <c r="I46" s="32">
        <f>RANK(H46,H$8:H$84)</f>
        <v>37</v>
      </c>
      <c r="J46" s="35">
        <v>11.1</v>
      </c>
      <c r="K46" s="32">
        <f>RANK(J46,J$8:J$84)</f>
        <v>8</v>
      </c>
      <c r="L46" s="33">
        <f>J46+H46+F46+D46</f>
        <v>43.15</v>
      </c>
      <c r="M46" s="32">
        <f>RANK(L46,L$8:L$84)</f>
        <v>14</v>
      </c>
      <c r="N46" s="35">
        <f>MAX(J43:J47)</f>
        <v>11.1</v>
      </c>
      <c r="O46" s="53" t="s">
        <v>5</v>
      </c>
      <c r="P46" s="54">
        <f>IF(COUNT(J43:J48)=5,SUM(J43:J48)-MIN(J43:J48),SUM(J43:J48))+N46</f>
        <v>54.35</v>
      </c>
      <c r="Q46" s="55"/>
    </row>
    <row r="47" spans="1:19" x14ac:dyDescent="0.35">
      <c r="A47" s="40" t="s">
        <v>42</v>
      </c>
      <c r="B47" s="32" t="s">
        <v>43</v>
      </c>
      <c r="C47" s="32" t="s">
        <v>38</v>
      </c>
      <c r="D47" s="33">
        <v>10.55</v>
      </c>
      <c r="E47" s="32">
        <f>RANK(D47,D$8:D$84)</f>
        <v>44</v>
      </c>
      <c r="F47" s="33">
        <v>10.5</v>
      </c>
      <c r="G47" s="32">
        <f>RANK(F47,F$8:F$84)</f>
        <v>25</v>
      </c>
      <c r="H47" s="33">
        <v>10.45</v>
      </c>
      <c r="I47" s="32">
        <f>RANK(H47,H$8:H$84)</f>
        <v>23</v>
      </c>
      <c r="J47" s="34">
        <v>10.85</v>
      </c>
      <c r="K47" s="32">
        <f>RANK(J47,J$8:J$84)</f>
        <v>20</v>
      </c>
      <c r="L47" s="33">
        <f>J47+H47+F47+D47</f>
        <v>42.349999999999994</v>
      </c>
      <c r="M47" s="32">
        <f>RANK(L47,L$8:L$84)</f>
        <v>23</v>
      </c>
      <c r="N47" s="32"/>
      <c r="O47" s="53"/>
      <c r="P47" s="54"/>
      <c r="Q47" s="55"/>
    </row>
    <row r="48" spans="1:19" x14ac:dyDescent="0.35">
      <c r="A48" s="66"/>
      <c r="B48" s="42"/>
      <c r="C48" s="42"/>
      <c r="D48" s="33"/>
      <c r="E48" s="32"/>
      <c r="F48" s="33"/>
      <c r="G48" s="32"/>
      <c r="H48" s="33"/>
      <c r="I48" s="33"/>
      <c r="J48" s="33"/>
      <c r="K48" s="32"/>
      <c r="L48" s="33"/>
      <c r="M48" s="33"/>
      <c r="N48" s="33"/>
      <c r="O48" s="53" t="s">
        <v>6</v>
      </c>
      <c r="P48" s="54">
        <f>SUM(P43:P47)</f>
        <v>184.6</v>
      </c>
      <c r="Q48" s="55">
        <f>P48</f>
        <v>184.6</v>
      </c>
      <c r="R48" s="56">
        <f>RANK(Q48,Q$8:Q$84)</f>
        <v>5</v>
      </c>
      <c r="S48" s="24"/>
    </row>
    <row r="49" spans="1:19" x14ac:dyDescent="0.35">
      <c r="A49" s="24"/>
      <c r="B49" s="24"/>
      <c r="C49" s="24"/>
      <c r="E49" s="24"/>
      <c r="G49" s="24"/>
      <c r="I49" s="24"/>
      <c r="K49" s="24"/>
      <c r="M49" s="24"/>
      <c r="N49" s="24"/>
      <c r="P49" s="55"/>
      <c r="Q49" s="55"/>
      <c r="S49" s="24"/>
    </row>
    <row r="50" spans="1:19" x14ac:dyDescent="0.35">
      <c r="A50" s="40" t="s">
        <v>54</v>
      </c>
      <c r="B50" s="32" t="s">
        <v>55</v>
      </c>
      <c r="C50" s="32" t="s">
        <v>56</v>
      </c>
      <c r="D50" s="33"/>
      <c r="E50" s="33"/>
      <c r="F50" s="33">
        <v>10.5</v>
      </c>
      <c r="G50" s="32">
        <f>RANK(F50,F$8:F$84)</f>
        <v>25</v>
      </c>
      <c r="H50" s="33">
        <v>10.3</v>
      </c>
      <c r="I50" s="32">
        <f>RANK(H50,H$8:H$84)</f>
        <v>29</v>
      </c>
      <c r="J50" s="33">
        <v>10.95</v>
      </c>
      <c r="K50" s="32">
        <f>RANK(J50,J$8:J$84)</f>
        <v>13</v>
      </c>
      <c r="L50" s="33">
        <f t="shared" ref="L50:L55" si="13">J50+H50+F50+D50</f>
        <v>31.75</v>
      </c>
      <c r="M50" s="32">
        <f t="shared" ref="M50:M55" si="14">RANK(L50,L$8:L$84)</f>
        <v>40</v>
      </c>
      <c r="N50" s="32"/>
      <c r="O50" s="53" t="s">
        <v>2</v>
      </c>
      <c r="P50" s="54">
        <f>IF(COUNT(D50:D55)=5,SUM(D50:D55)-MIN(D50:D55),SUM(D50:D55))+N50</f>
        <v>43.899999999999991</v>
      </c>
      <c r="Q50" s="55"/>
    </row>
    <row r="51" spans="1:19" x14ac:dyDescent="0.35">
      <c r="A51" s="40" t="s">
        <v>57</v>
      </c>
      <c r="B51" s="32" t="s">
        <v>58</v>
      </c>
      <c r="C51" s="32" t="s">
        <v>56</v>
      </c>
      <c r="D51" s="33">
        <v>11.3</v>
      </c>
      <c r="E51" s="32">
        <f>RANK(D51,D$8:D$84)</f>
        <v>10</v>
      </c>
      <c r="F51" s="35">
        <f>10.85+0.3</f>
        <v>11.15</v>
      </c>
      <c r="G51" s="32">
        <f>RANK(F51,F$8:F$84)</f>
        <v>9</v>
      </c>
      <c r="H51" s="33">
        <v>10</v>
      </c>
      <c r="I51" s="32">
        <f>RANK(H51,H$8:H$84)</f>
        <v>33</v>
      </c>
      <c r="J51" s="33">
        <v>10.65</v>
      </c>
      <c r="K51" s="32">
        <f>RANK(J51,J$8:J$84)</f>
        <v>26</v>
      </c>
      <c r="L51" s="33">
        <f t="shared" si="13"/>
        <v>43.099999999999994</v>
      </c>
      <c r="M51" s="32">
        <f t="shared" si="14"/>
        <v>16</v>
      </c>
      <c r="N51" s="35">
        <f>MAX(F50:F55)</f>
        <v>11.15</v>
      </c>
      <c r="O51" s="53" t="s">
        <v>3</v>
      </c>
      <c r="P51" s="54">
        <f>IF(COUNT(F50:F55)=5,SUM(F50:F55)-MIN(F50:F55),SUM(F50:F55))+N51</f>
        <v>54.75</v>
      </c>
      <c r="Q51" s="55"/>
    </row>
    <row r="52" spans="1:19" x14ac:dyDescent="0.35">
      <c r="A52" s="40" t="s">
        <v>59</v>
      </c>
      <c r="B52" s="32" t="s">
        <v>60</v>
      </c>
      <c r="C52" s="32" t="s">
        <v>56</v>
      </c>
      <c r="D52" s="33">
        <v>10.85</v>
      </c>
      <c r="E52" s="32">
        <f>RANK(D52,D$8:D$84)</f>
        <v>25</v>
      </c>
      <c r="F52" s="33">
        <v>10.85</v>
      </c>
      <c r="G52" s="32">
        <f>RANK(F52,F$8:F$84)</f>
        <v>18</v>
      </c>
      <c r="H52" s="33">
        <v>11.05</v>
      </c>
      <c r="I52" s="32">
        <f>RANK(H52,H$8:H$84)</f>
        <v>5</v>
      </c>
      <c r="J52" s="33">
        <v>10.9</v>
      </c>
      <c r="K52" s="32">
        <f>RANK(J52,J$8:J$84)</f>
        <v>16</v>
      </c>
      <c r="L52" s="33">
        <f t="shared" si="13"/>
        <v>43.650000000000006</v>
      </c>
      <c r="M52" s="32">
        <f t="shared" si="14"/>
        <v>7</v>
      </c>
      <c r="N52" s="32"/>
      <c r="O52" s="53" t="s">
        <v>4</v>
      </c>
      <c r="P52" s="54">
        <f>IF(COUNT(H50:H55)=5,SUM(H50:H55)-MIN(H50:H55),SUM(H50:H55))+N52</f>
        <v>41.650000000000006</v>
      </c>
      <c r="Q52" s="55"/>
    </row>
    <row r="53" spans="1:19" x14ac:dyDescent="0.35">
      <c r="A53" s="40" t="s">
        <v>61</v>
      </c>
      <c r="B53" s="32" t="s">
        <v>62</v>
      </c>
      <c r="C53" s="32" t="s">
        <v>56</v>
      </c>
      <c r="D53" s="33">
        <v>10.95</v>
      </c>
      <c r="E53" s="32">
        <f>RANK(D53,D$8:D$84)</f>
        <v>19</v>
      </c>
      <c r="F53" s="33">
        <f>10.45+0.3</f>
        <v>10.75</v>
      </c>
      <c r="G53" s="32">
        <f>RANK(F53,F$8:F$84)</f>
        <v>22</v>
      </c>
      <c r="H53" s="33">
        <v>10.3</v>
      </c>
      <c r="I53" s="32">
        <f>RANK(H53,H$8:H$84)</f>
        <v>29</v>
      </c>
      <c r="J53" s="33"/>
      <c r="K53" s="33"/>
      <c r="L53" s="33">
        <f t="shared" si="13"/>
        <v>32</v>
      </c>
      <c r="M53" s="32">
        <f t="shared" si="14"/>
        <v>38</v>
      </c>
      <c r="N53" s="32"/>
      <c r="O53" s="53" t="s">
        <v>5</v>
      </c>
      <c r="P53" s="54">
        <f>IF(COUNT(J50:J55)=5,SUM(J50:J55)-MIN(J50:J55),SUM(J50:J55))+N53</f>
        <v>43.25</v>
      </c>
      <c r="Q53" s="55"/>
    </row>
    <row r="54" spans="1:19" x14ac:dyDescent="0.35">
      <c r="A54" s="40" t="s">
        <v>63</v>
      </c>
      <c r="B54" s="32" t="s">
        <v>64</v>
      </c>
      <c r="C54" s="32" t="s">
        <v>56</v>
      </c>
      <c r="D54" s="33">
        <v>10.8</v>
      </c>
      <c r="E54" s="32">
        <f>RANK(D54,D$8:D$84)</f>
        <v>29</v>
      </c>
      <c r="F54" s="33"/>
      <c r="G54" s="33"/>
      <c r="H54" s="33">
        <v>9.75</v>
      </c>
      <c r="I54" s="32">
        <f>RANK(H54,H$8:H$84)</f>
        <v>36</v>
      </c>
      <c r="J54" s="33">
        <v>10.75</v>
      </c>
      <c r="K54" s="32">
        <f>RANK(J54,J$8:J$84)</f>
        <v>23</v>
      </c>
      <c r="L54" s="33">
        <f t="shared" si="13"/>
        <v>31.3</v>
      </c>
      <c r="M54" s="32">
        <f t="shared" si="14"/>
        <v>41</v>
      </c>
      <c r="N54" s="32"/>
      <c r="O54" s="53"/>
      <c r="P54" s="54"/>
      <c r="Q54" s="55"/>
    </row>
    <row r="55" spans="1:19" x14ac:dyDescent="0.35">
      <c r="A55" s="40" t="s">
        <v>65</v>
      </c>
      <c r="B55" s="32" t="s">
        <v>66</v>
      </c>
      <c r="C55" s="32" t="s">
        <v>56</v>
      </c>
      <c r="D55" s="33">
        <v>10.8</v>
      </c>
      <c r="E55" s="32">
        <f>RANK(D55,D$8:D$84)</f>
        <v>29</v>
      </c>
      <c r="F55" s="33">
        <f>10.55+0.3</f>
        <v>10.850000000000001</v>
      </c>
      <c r="G55" s="32">
        <f>RANK(F55,F$8:F$84)</f>
        <v>16</v>
      </c>
      <c r="H55" s="33"/>
      <c r="I55" s="33"/>
      <c r="J55" s="33">
        <v>10.35</v>
      </c>
      <c r="K55" s="32">
        <f>RANK(J55,J$8:J$84)</f>
        <v>34</v>
      </c>
      <c r="L55" s="33">
        <f t="shared" si="13"/>
        <v>32</v>
      </c>
      <c r="M55" s="32">
        <f t="shared" si="14"/>
        <v>38</v>
      </c>
      <c r="N55" s="32"/>
      <c r="O55" s="53" t="s">
        <v>6</v>
      </c>
      <c r="P55" s="54">
        <f>SUM(P50:P54)</f>
        <v>183.55</v>
      </c>
      <c r="Q55" s="55">
        <f>P55</f>
        <v>183.55</v>
      </c>
      <c r="R55" s="56">
        <f>RANK(Q55,Q$8:Q$84)</f>
        <v>6</v>
      </c>
    </row>
    <row r="57" spans="1:19" ht="14.25" customHeight="1" x14ac:dyDescent="0.35">
      <c r="A57" s="40" t="s">
        <v>44</v>
      </c>
      <c r="B57" s="32" t="s">
        <v>45</v>
      </c>
      <c r="C57" s="32" t="s">
        <v>38</v>
      </c>
      <c r="D57" s="33">
        <v>10.9</v>
      </c>
      <c r="E57" s="32">
        <f>RANK(D57,D$8:D$84)</f>
        <v>21</v>
      </c>
      <c r="F57" s="33">
        <v>10.85</v>
      </c>
      <c r="G57" s="32">
        <f>RANK(F57,F$8:F$84)</f>
        <v>18</v>
      </c>
      <c r="H57" s="33">
        <v>9.65</v>
      </c>
      <c r="I57" s="32">
        <f>RANK(H57,H$8:H$84)</f>
        <v>38</v>
      </c>
      <c r="J57" s="35">
        <v>11.1</v>
      </c>
      <c r="K57" s="32">
        <f>RANK(J57,J$8:J$84)</f>
        <v>8</v>
      </c>
      <c r="L57" s="33">
        <f>J57+H57+F57+D57</f>
        <v>42.5</v>
      </c>
      <c r="M57" s="32">
        <f>RANK(L57,L$8:L$84)</f>
        <v>21</v>
      </c>
      <c r="N57" s="32"/>
      <c r="O57" s="53" t="s">
        <v>2</v>
      </c>
      <c r="P57" s="54">
        <f>IF(COUNT(D57:D62)=5,SUM(D57:D62)-MIN(D57:D62),SUM(D57:D62))+N57</f>
        <v>43.599999999999994</v>
      </c>
      <c r="Q57" s="55"/>
    </row>
    <row r="58" spans="1:19" x14ac:dyDescent="0.35">
      <c r="A58" s="40" t="s">
        <v>46</v>
      </c>
      <c r="B58" s="32" t="s">
        <v>47</v>
      </c>
      <c r="C58" s="32" t="s">
        <v>38</v>
      </c>
      <c r="D58" s="33">
        <v>11.05</v>
      </c>
      <c r="E58" s="32">
        <f>RANK(D58,D$8:D$84)</f>
        <v>15</v>
      </c>
      <c r="F58" s="33">
        <v>10.5</v>
      </c>
      <c r="G58" s="32">
        <f>RANK(F58,F$8:F$84)</f>
        <v>25</v>
      </c>
      <c r="H58" s="33">
        <v>9.9499999999999993</v>
      </c>
      <c r="I58" s="32">
        <f>RANK(H58,H$8:H$84)</f>
        <v>34</v>
      </c>
      <c r="J58" s="33">
        <v>10.8</v>
      </c>
      <c r="K58" s="32">
        <f>RANK(J58,J$8:J$84)</f>
        <v>21</v>
      </c>
      <c r="L58" s="33">
        <f>J58+H58+F58+D58</f>
        <v>42.3</v>
      </c>
      <c r="M58" s="32">
        <f>RANK(L58,L$8:L$84)</f>
        <v>24</v>
      </c>
      <c r="N58" s="32"/>
      <c r="O58" s="53" t="s">
        <v>3</v>
      </c>
      <c r="P58" s="54">
        <f>IF(COUNT(F57:F62)=5,SUM(F57:F62)-MIN(F57:F62),SUM(F57:F62))+N58</f>
        <v>43.05</v>
      </c>
      <c r="Q58" s="55"/>
    </row>
    <row r="59" spans="1:19" x14ac:dyDescent="0.35">
      <c r="A59" s="40" t="s">
        <v>48</v>
      </c>
      <c r="B59" s="32" t="s">
        <v>49</v>
      </c>
      <c r="C59" s="32" t="s">
        <v>38</v>
      </c>
      <c r="D59" s="33">
        <v>10.85</v>
      </c>
      <c r="E59" s="32">
        <f>RANK(D59,D$8:D$84)</f>
        <v>25</v>
      </c>
      <c r="F59" s="33">
        <v>10.050000000000001</v>
      </c>
      <c r="G59" s="32">
        <f>RANK(F59,F$8:F$84)</f>
        <v>40</v>
      </c>
      <c r="H59" s="33">
        <v>10.45</v>
      </c>
      <c r="I59" s="32">
        <f>RANK(H59,H$8:H$84)</f>
        <v>23</v>
      </c>
      <c r="J59" s="33">
        <v>10.4</v>
      </c>
      <c r="K59" s="32">
        <f>RANK(J59,J$8:J$84)</f>
        <v>33</v>
      </c>
      <c r="L59" s="33">
        <f>J59+H59+F59+D59</f>
        <v>41.75</v>
      </c>
      <c r="M59" s="32">
        <f>RANK(L59,L$8:L$84)</f>
        <v>30</v>
      </c>
      <c r="N59" s="32"/>
      <c r="O59" s="53" t="s">
        <v>4</v>
      </c>
      <c r="P59" s="54">
        <f>IF(COUNT(H57:H62)=5,SUM(H57:H62)-MIN(H57:H62),SUM(H57:H62))+N59</f>
        <v>41.750000000000007</v>
      </c>
      <c r="Q59" s="55"/>
    </row>
    <row r="60" spans="1:19" x14ac:dyDescent="0.35">
      <c r="A60" s="40" t="s">
        <v>50</v>
      </c>
      <c r="B60" s="32" t="s">
        <v>51</v>
      </c>
      <c r="C60" s="32" t="s">
        <v>38</v>
      </c>
      <c r="D60" s="33">
        <v>10.45</v>
      </c>
      <c r="E60" s="32">
        <f>RANK(D60,D$8:D$84)</f>
        <v>45</v>
      </c>
      <c r="F60" s="33">
        <v>10.8</v>
      </c>
      <c r="G60" s="32">
        <f>RANK(F60,F$8:F$84)</f>
        <v>20</v>
      </c>
      <c r="H60" s="33">
        <v>10.65</v>
      </c>
      <c r="I60" s="32">
        <f>RANK(H60,H$8:H$84)</f>
        <v>18</v>
      </c>
      <c r="J60" s="33">
        <v>10.5</v>
      </c>
      <c r="K60" s="32">
        <f>RANK(J60,J$8:J$84)</f>
        <v>31</v>
      </c>
      <c r="L60" s="33">
        <f>J60+H60+F60+D60</f>
        <v>42.4</v>
      </c>
      <c r="M60" s="32">
        <f>RANK(L60,L$8:L$84)</f>
        <v>22</v>
      </c>
      <c r="N60" s="35">
        <f>MAX(J57:J62)</f>
        <v>11.1</v>
      </c>
      <c r="O60" s="53" t="s">
        <v>5</v>
      </c>
      <c r="P60" s="54">
        <f>IF(COUNT(J57:J62)=5,SUM(J57:J62)-MIN(J57:J62),SUM(J57:J62))+N60</f>
        <v>53.9</v>
      </c>
      <c r="Q60" s="55"/>
    </row>
    <row r="61" spans="1:19" x14ac:dyDescent="0.35">
      <c r="A61" s="40" t="s">
        <v>52</v>
      </c>
      <c r="B61" s="32" t="s">
        <v>53</v>
      </c>
      <c r="C61" s="32" t="s">
        <v>38</v>
      </c>
      <c r="D61" s="33">
        <v>10.8</v>
      </c>
      <c r="E61" s="32">
        <f>RANK(D61,D$8:D$84)</f>
        <v>29</v>
      </c>
      <c r="F61" s="33">
        <v>10.9</v>
      </c>
      <c r="G61" s="32">
        <f>RANK(F61,F$8:F$84)</f>
        <v>14</v>
      </c>
      <c r="H61" s="33">
        <v>10.7</v>
      </c>
      <c r="I61" s="32">
        <f>RANK(H61,H$8:H$84)</f>
        <v>16</v>
      </c>
      <c r="J61" s="33">
        <v>10.25</v>
      </c>
      <c r="K61" s="32">
        <f>RANK(J61,J$8:J$84)</f>
        <v>37</v>
      </c>
      <c r="L61" s="33">
        <f>J61+H61+F61+D61</f>
        <v>42.650000000000006</v>
      </c>
      <c r="M61" s="32">
        <f>RANK(L61,L$8:L$84)</f>
        <v>18</v>
      </c>
      <c r="N61" s="32"/>
      <c r="O61" s="53"/>
      <c r="P61" s="54"/>
      <c r="Q61" s="55"/>
    </row>
    <row r="62" spans="1:19" x14ac:dyDescent="0.35">
      <c r="A62" s="66"/>
      <c r="B62" s="42"/>
      <c r="C62" s="4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2"/>
      <c r="O62" s="53" t="s">
        <v>6</v>
      </c>
      <c r="P62" s="54">
        <f>SUM(P57:P61)</f>
        <v>182.3</v>
      </c>
      <c r="Q62" s="55">
        <f>P62</f>
        <v>182.3</v>
      </c>
      <c r="R62" s="56">
        <f>RANK(Q62,Q$8:Q$84)</f>
        <v>7</v>
      </c>
      <c r="S62" s="24"/>
    </row>
    <row r="63" spans="1:19" x14ac:dyDescent="0.35">
      <c r="A63" s="24"/>
      <c r="B63" s="24"/>
      <c r="C63" s="24"/>
      <c r="E63" s="24"/>
      <c r="G63" s="24"/>
      <c r="I63" s="24"/>
      <c r="K63" s="24"/>
      <c r="M63" s="24"/>
      <c r="N63" s="24"/>
      <c r="P63" s="55"/>
      <c r="Q63" s="55"/>
      <c r="S63" s="24"/>
    </row>
    <row r="64" spans="1:19" x14ac:dyDescent="0.35">
      <c r="A64" s="40" t="s">
        <v>94</v>
      </c>
      <c r="B64" s="32" t="s">
        <v>78</v>
      </c>
      <c r="C64" s="32" t="s">
        <v>228</v>
      </c>
      <c r="D64" s="33">
        <v>10.8</v>
      </c>
      <c r="E64" s="32">
        <f>RANK(D64,D$8:D$84)</f>
        <v>29</v>
      </c>
      <c r="F64" s="33">
        <v>9.9499999999999993</v>
      </c>
      <c r="G64" s="32">
        <f>RANK(F64,F$8:F$84)</f>
        <v>41</v>
      </c>
      <c r="H64" s="33">
        <v>9.25</v>
      </c>
      <c r="I64" s="32">
        <f>RANK(H64,H$8:H$84)</f>
        <v>41</v>
      </c>
      <c r="J64" s="33">
        <v>10.6</v>
      </c>
      <c r="K64" s="32">
        <f>RANK(J64,J$8:J$84)</f>
        <v>28</v>
      </c>
      <c r="L64" s="33">
        <f>J64+H64+F64+D64</f>
        <v>40.6</v>
      </c>
      <c r="M64" s="32">
        <f>RANK(L64,L$8:L$84)</f>
        <v>33</v>
      </c>
      <c r="N64" s="32"/>
      <c r="O64" s="53" t="s">
        <v>2</v>
      </c>
      <c r="P64" s="54">
        <f>IF(COUNT(D64:D69)=5,SUM(D64:D69)-MIN(D64:D69),SUM(D64:D69))+N64</f>
        <v>43.45</v>
      </c>
      <c r="Q64" s="55"/>
    </row>
    <row r="65" spans="1:19" x14ac:dyDescent="0.35">
      <c r="A65" s="40" t="s">
        <v>226</v>
      </c>
      <c r="B65" s="32" t="s">
        <v>81</v>
      </c>
      <c r="C65" s="32" t="s">
        <v>228</v>
      </c>
      <c r="D65" s="33">
        <v>11</v>
      </c>
      <c r="E65" s="32">
        <f>RANK(D65,D$8:D$84)</f>
        <v>17</v>
      </c>
      <c r="F65" s="33">
        <v>10.3</v>
      </c>
      <c r="G65" s="32">
        <f>RANK(F65,F$8:F$84)</f>
        <v>32</v>
      </c>
      <c r="H65" s="33">
        <v>9.1999999999999993</v>
      </c>
      <c r="I65" s="32">
        <f>RANK(H65,H$8:H$84)</f>
        <v>42</v>
      </c>
      <c r="J65" s="33">
        <v>10.75</v>
      </c>
      <c r="K65" s="32">
        <f>RANK(J65,J$8:J$84)</f>
        <v>23</v>
      </c>
      <c r="L65" s="33">
        <f>J65+H65+F65+D65</f>
        <v>41.25</v>
      </c>
      <c r="M65" s="32">
        <f>RANK(L65,L$8:L$84)</f>
        <v>31</v>
      </c>
      <c r="N65" s="32"/>
      <c r="O65" s="53" t="s">
        <v>3</v>
      </c>
      <c r="P65" s="54">
        <f>IF(COUNT(F64:F69)=5,SUM(F64:F69)-MIN(F64:F69),SUM(F64:F69))+N65</f>
        <v>41.35</v>
      </c>
      <c r="Q65" s="55"/>
    </row>
    <row r="66" spans="1:19" x14ac:dyDescent="0.35">
      <c r="A66" s="45">
        <v>72</v>
      </c>
      <c r="B66" s="32" t="s">
        <v>83</v>
      </c>
      <c r="C66" s="32" t="s">
        <v>228</v>
      </c>
      <c r="D66" s="33">
        <v>10.85</v>
      </c>
      <c r="E66" s="32">
        <f>RANK(D66,D$8:D$84)</f>
        <v>25</v>
      </c>
      <c r="F66" s="33">
        <v>10.6</v>
      </c>
      <c r="G66" s="32">
        <f>RANK(F66,F$8:F$84)</f>
        <v>24</v>
      </c>
      <c r="H66" s="33">
        <v>10.35</v>
      </c>
      <c r="I66" s="32">
        <f>RANK(H66,H$8:H$84)</f>
        <v>27</v>
      </c>
      <c r="J66" s="35">
        <v>10.8</v>
      </c>
      <c r="K66" s="32">
        <f>RANK(J66,J$8:J$84)</f>
        <v>21</v>
      </c>
      <c r="L66" s="33">
        <f>J66+H66+F66+D66</f>
        <v>42.6</v>
      </c>
      <c r="M66" s="32">
        <f>RANK(L66,L$8:L$84)</f>
        <v>19</v>
      </c>
      <c r="N66" s="32"/>
      <c r="O66" s="53" t="s">
        <v>4</v>
      </c>
      <c r="P66" s="54">
        <f>IF(COUNT(H64:H69)=5,SUM(H64:H69)-MIN(H64:H69),SUM(H64:H69))+N66</f>
        <v>40.099999999999994</v>
      </c>
      <c r="Q66" s="55"/>
    </row>
    <row r="67" spans="1:19" x14ac:dyDescent="0.35">
      <c r="A67" s="45">
        <v>73</v>
      </c>
      <c r="B67" s="32" t="s">
        <v>90</v>
      </c>
      <c r="C67" s="32" t="s">
        <v>228</v>
      </c>
      <c r="D67" s="33">
        <v>10.8</v>
      </c>
      <c r="E67" s="32">
        <f>RANK(D67,D$8:D$84)</f>
        <v>29</v>
      </c>
      <c r="F67" s="33">
        <v>9.9</v>
      </c>
      <c r="G67" s="32">
        <f>RANK(F67,F$8:F$84)</f>
        <v>42</v>
      </c>
      <c r="H67" s="33">
        <v>10.3</v>
      </c>
      <c r="I67" s="32">
        <f>RANK(H67,H$8:H$84)</f>
        <v>29</v>
      </c>
      <c r="J67" s="33">
        <v>10.1</v>
      </c>
      <c r="K67" s="32">
        <f>RANK(J67,J$8:J$84)</f>
        <v>39</v>
      </c>
      <c r="L67" s="33">
        <f>J67+H67+F67+D67</f>
        <v>41.099999999999994</v>
      </c>
      <c r="M67" s="32">
        <f>RANK(L67,L$8:L$84)</f>
        <v>32</v>
      </c>
      <c r="N67" s="35">
        <f>MAX(J64:J69)</f>
        <v>10.8</v>
      </c>
      <c r="O67" s="53" t="s">
        <v>5</v>
      </c>
      <c r="P67" s="54">
        <f>IF(COUNT(J64:J69)=5,SUM(J64:J69)-MIN(J64:J69),SUM(J64:J69))+N67</f>
        <v>53.550000000000011</v>
      </c>
      <c r="Q67" s="55"/>
    </row>
    <row r="68" spans="1:19" x14ac:dyDescent="0.35">
      <c r="A68" s="64" t="s">
        <v>100</v>
      </c>
      <c r="B68" s="42" t="s">
        <v>227</v>
      </c>
      <c r="C68" s="32" t="s">
        <v>228</v>
      </c>
      <c r="D68" s="33">
        <v>10.75</v>
      </c>
      <c r="E68" s="32">
        <f>RANK(D68,D$8:D$84)</f>
        <v>35</v>
      </c>
      <c r="F68" s="33">
        <v>10.5</v>
      </c>
      <c r="G68" s="32">
        <f>RANK(F68,F$8:F$84)</f>
        <v>25</v>
      </c>
      <c r="H68" s="33">
        <v>10.199999999999999</v>
      </c>
      <c r="I68" s="32">
        <f>RANK(H68,H$8:H$84)</f>
        <v>32</v>
      </c>
      <c r="J68" s="33">
        <v>10.6</v>
      </c>
      <c r="K68" s="32">
        <f>RANK(J68,J$8:J$84)</f>
        <v>28</v>
      </c>
      <c r="L68" s="33">
        <f>J68+H68+F68+D68</f>
        <v>42.05</v>
      </c>
      <c r="M68" s="32">
        <f>RANK(L68,L$8:L$84)</f>
        <v>25</v>
      </c>
      <c r="N68" s="32"/>
      <c r="O68" s="53"/>
      <c r="P68" s="54"/>
      <c r="Q68" s="55"/>
    </row>
    <row r="69" spans="1:19" x14ac:dyDescent="0.35">
      <c r="A69" s="64"/>
      <c r="B69" s="42"/>
      <c r="C69" s="32"/>
      <c r="D69" s="33"/>
      <c r="E69" s="32"/>
      <c r="F69" s="33"/>
      <c r="G69" s="32"/>
      <c r="H69" s="33"/>
      <c r="I69" s="32"/>
      <c r="J69" s="33"/>
      <c r="K69" s="32"/>
      <c r="L69" s="33"/>
      <c r="M69" s="32"/>
      <c r="N69" s="32"/>
      <c r="O69" s="53" t="s">
        <v>6</v>
      </c>
      <c r="P69" s="54">
        <f>SUM(P64:P68)</f>
        <v>178.45000000000002</v>
      </c>
      <c r="Q69" s="55">
        <f>P69</f>
        <v>178.45000000000002</v>
      </c>
      <c r="R69" s="56">
        <f>RANK(Q69,Q$8:Q$84)</f>
        <v>8</v>
      </c>
    </row>
    <row r="71" spans="1:19" ht="14.25" customHeight="1" x14ac:dyDescent="0.35">
      <c r="A71" s="45">
        <v>7</v>
      </c>
      <c r="B71" s="32" t="s">
        <v>29</v>
      </c>
      <c r="C71" s="32" t="s">
        <v>30</v>
      </c>
      <c r="D71" s="33">
        <v>10.75</v>
      </c>
      <c r="E71" s="32">
        <f>RANK(D71,D$8:D$84)</f>
        <v>35</v>
      </c>
      <c r="F71" s="33">
        <f>9.95+0.3</f>
        <v>10.25</v>
      </c>
      <c r="G71" s="32">
        <f>RANK(F71,F$8:F$84)</f>
        <v>36</v>
      </c>
      <c r="H71" s="33">
        <v>9.0500000000000007</v>
      </c>
      <c r="I71" s="32">
        <f>RANK(H71,H$8:H$84)</f>
        <v>43</v>
      </c>
      <c r="J71" s="33">
        <v>9.8000000000000007</v>
      </c>
      <c r="K71" s="32">
        <f>RANK(J71,J$8:J$84)</f>
        <v>41</v>
      </c>
      <c r="L71" s="33">
        <f t="shared" ref="L71:L76" si="15">J71+H71+F71+D71</f>
        <v>39.85</v>
      </c>
      <c r="M71" s="32">
        <f t="shared" ref="M71:M76" si="16">RANK(L71,L$8:L$84)</f>
        <v>34</v>
      </c>
      <c r="N71" s="32"/>
      <c r="O71" s="53" t="s">
        <v>2</v>
      </c>
      <c r="P71" s="54">
        <f>IF(COUNT(D71:D76)=5,SUM(D71:D76)-MIN(D71:D76),SUM(D71:D76))+N71</f>
        <v>43.499999999999993</v>
      </c>
      <c r="Q71" s="55"/>
    </row>
    <row r="72" spans="1:19" x14ac:dyDescent="0.35">
      <c r="A72" s="45">
        <v>8</v>
      </c>
      <c r="B72" s="32" t="s">
        <v>31</v>
      </c>
      <c r="C72" s="32" t="s">
        <v>30</v>
      </c>
      <c r="D72" s="33">
        <v>10.65</v>
      </c>
      <c r="E72" s="32">
        <f>RANK(D72,D$8:D$84)</f>
        <v>42</v>
      </c>
      <c r="F72" s="33">
        <f>9.9+0.3</f>
        <v>10.200000000000001</v>
      </c>
      <c r="G72" s="32">
        <f>RANK(F72,F$8:F$84)</f>
        <v>38</v>
      </c>
      <c r="H72" s="33"/>
      <c r="I72" s="33"/>
      <c r="J72" s="33">
        <v>9.5</v>
      </c>
      <c r="K72" s="32">
        <f>RANK(J72,J$8:J$84)</f>
        <v>45</v>
      </c>
      <c r="L72" s="33">
        <f t="shared" si="15"/>
        <v>30.35</v>
      </c>
      <c r="M72" s="32">
        <f t="shared" si="16"/>
        <v>43</v>
      </c>
      <c r="N72" s="32"/>
      <c r="O72" s="53" t="s">
        <v>3</v>
      </c>
      <c r="P72" s="54">
        <f>IF(COUNT(F71:F76)=5,SUM(F71:F76)-MIN(F71:F76),SUM(F71:F76))+N72</f>
        <v>42.75</v>
      </c>
      <c r="Q72" s="55"/>
    </row>
    <row r="73" spans="1:19" x14ac:dyDescent="0.35">
      <c r="A73" s="40" t="s">
        <v>32</v>
      </c>
      <c r="B73" s="32" t="s">
        <v>33</v>
      </c>
      <c r="C73" s="32" t="s">
        <v>30</v>
      </c>
      <c r="D73" s="33">
        <v>10.7</v>
      </c>
      <c r="E73" s="32">
        <f>RANK(D73,D$8:D$84)</f>
        <v>40</v>
      </c>
      <c r="F73" s="33"/>
      <c r="G73" s="33"/>
      <c r="H73" s="33">
        <v>7.35</v>
      </c>
      <c r="I73" s="32">
        <f>RANK(H73,H$8:H$84)</f>
        <v>45</v>
      </c>
      <c r="J73" s="33"/>
      <c r="K73" s="33"/>
      <c r="L73" s="33">
        <f t="shared" si="15"/>
        <v>18.049999999999997</v>
      </c>
      <c r="M73" s="32">
        <f t="shared" si="16"/>
        <v>51</v>
      </c>
      <c r="N73" s="32"/>
      <c r="O73" s="53" t="s">
        <v>4</v>
      </c>
      <c r="P73" s="54">
        <f>IF(COUNT(H71:H76)=5,SUM(H71:H76)-MIN(H71:H76),SUM(H71:H76))+N73</f>
        <v>39.999999999999993</v>
      </c>
      <c r="Q73" s="55"/>
    </row>
    <row r="74" spans="1:19" x14ac:dyDescent="0.35">
      <c r="A74" s="45">
        <v>10</v>
      </c>
      <c r="B74" s="32" t="s">
        <v>34</v>
      </c>
      <c r="C74" s="32" t="s">
        <v>30</v>
      </c>
      <c r="D74" s="33">
        <v>11.15</v>
      </c>
      <c r="E74" s="32">
        <f>RANK(D74,D$8:D$84)</f>
        <v>12</v>
      </c>
      <c r="F74" s="33">
        <v>11.4</v>
      </c>
      <c r="G74" s="32">
        <f>RANK(F74,F$8:F$84)</f>
        <v>4</v>
      </c>
      <c r="H74" s="33">
        <v>10.95</v>
      </c>
      <c r="I74" s="32">
        <f>RANK(H74,H$8:H$84)</f>
        <v>10</v>
      </c>
      <c r="J74" s="33">
        <v>9.65</v>
      </c>
      <c r="K74" s="32">
        <f>RANK(J74,J$8:J$84)</f>
        <v>43</v>
      </c>
      <c r="L74" s="33">
        <f t="shared" si="15"/>
        <v>43.15</v>
      </c>
      <c r="M74" s="32">
        <f t="shared" si="16"/>
        <v>14</v>
      </c>
      <c r="N74" s="35">
        <f>MAX(J71:J76)</f>
        <v>10.15</v>
      </c>
      <c r="O74" s="53" t="s">
        <v>5</v>
      </c>
      <c r="P74" s="54">
        <f>IF(COUNT(J71:J76)=5,SUM(J71:J76)-MIN(J71:J76),SUM(J71:J76))+N74</f>
        <v>49.550000000000004</v>
      </c>
      <c r="Q74" s="55"/>
    </row>
    <row r="75" spans="1:19" x14ac:dyDescent="0.35">
      <c r="A75" s="45">
        <v>11</v>
      </c>
      <c r="B75" s="32" t="s">
        <v>221</v>
      </c>
      <c r="C75" s="32" t="s">
        <v>30</v>
      </c>
      <c r="D75" s="33"/>
      <c r="E75" s="33"/>
      <c r="F75" s="33">
        <f>10+0.3</f>
        <v>10.3</v>
      </c>
      <c r="G75" s="32">
        <f>RANK(F75,F$8:F$84)</f>
        <v>32</v>
      </c>
      <c r="H75" s="33">
        <v>9.6</v>
      </c>
      <c r="I75" s="32">
        <f>RANK(H75,H$8:H$84)</f>
        <v>39</v>
      </c>
      <c r="J75" s="35">
        <v>10.15</v>
      </c>
      <c r="K75" s="32">
        <f>RANK(J75,J$8:J$84)</f>
        <v>38</v>
      </c>
      <c r="L75" s="33">
        <f t="shared" si="15"/>
        <v>30.05</v>
      </c>
      <c r="M75" s="32">
        <f t="shared" si="16"/>
        <v>44</v>
      </c>
      <c r="N75" s="32"/>
      <c r="O75" s="53"/>
      <c r="P75" s="54"/>
      <c r="Q75" s="55"/>
    </row>
    <row r="76" spans="1:19" x14ac:dyDescent="0.35">
      <c r="A76" s="40" t="s">
        <v>35</v>
      </c>
      <c r="B76" s="32" t="s">
        <v>36</v>
      </c>
      <c r="C76" s="32" t="s">
        <v>30</v>
      </c>
      <c r="D76" s="33">
        <v>10.9</v>
      </c>
      <c r="E76" s="32">
        <f>RANK(D76,D$8:D$84)</f>
        <v>21</v>
      </c>
      <c r="F76" s="33">
        <f>10.5+0.3</f>
        <v>10.8</v>
      </c>
      <c r="G76" s="32">
        <f>RANK(F76,F$8:F$84)</f>
        <v>20</v>
      </c>
      <c r="H76" s="33">
        <v>10.4</v>
      </c>
      <c r="I76" s="32">
        <f>RANK(H76,H$8:H$84)</f>
        <v>25</v>
      </c>
      <c r="J76" s="33">
        <v>9.8000000000000007</v>
      </c>
      <c r="K76" s="32">
        <f>RANK(J76,J$8:J$84)</f>
        <v>41</v>
      </c>
      <c r="L76" s="33">
        <f t="shared" si="15"/>
        <v>41.900000000000006</v>
      </c>
      <c r="M76" s="32">
        <f t="shared" si="16"/>
        <v>28</v>
      </c>
      <c r="N76" s="32"/>
      <c r="O76" s="53" t="s">
        <v>6</v>
      </c>
      <c r="P76" s="54">
        <f>SUM(P71:P75)</f>
        <v>175.8</v>
      </c>
      <c r="Q76" s="55">
        <f>P76</f>
        <v>175.8</v>
      </c>
      <c r="R76" s="56">
        <f>RANK(Q76,Q$8:Q$84)</f>
        <v>9</v>
      </c>
      <c r="S76" s="24"/>
    </row>
    <row r="77" spans="1:19" x14ac:dyDescent="0.35">
      <c r="A77" s="24"/>
      <c r="B77" s="24"/>
      <c r="C77" s="24"/>
      <c r="E77" s="24"/>
      <c r="G77" s="24"/>
      <c r="I77" s="24"/>
      <c r="K77" s="24"/>
      <c r="M77" s="24"/>
      <c r="N77" s="24"/>
      <c r="P77" s="55"/>
      <c r="Q77" s="55"/>
      <c r="S77" s="24"/>
    </row>
    <row r="78" spans="1:19" hidden="1" x14ac:dyDescent="0.35">
      <c r="A78" s="70"/>
      <c r="B78" s="37"/>
      <c r="C78" s="37"/>
      <c r="D78" s="33"/>
      <c r="E78" s="32" t="e">
        <f t="shared" ref="E78:E83" si="17">RANK(D78,D$8:D$84)</f>
        <v>#N/A</v>
      </c>
      <c r="F78" s="33"/>
      <c r="G78" s="32" t="e">
        <f t="shared" ref="G78:G83" si="18">RANK(F78,F$8:F$84)</f>
        <v>#N/A</v>
      </c>
      <c r="H78" s="33"/>
      <c r="I78" s="32" t="e">
        <f t="shared" ref="I78:I83" si="19">RANK(H78,H$8:H$84)</f>
        <v>#N/A</v>
      </c>
      <c r="J78" s="33"/>
      <c r="K78" s="32" t="e">
        <f t="shared" ref="K78:K83" si="20">RANK(J78,J$8:J$84)</f>
        <v>#N/A</v>
      </c>
      <c r="L78" s="33">
        <f t="shared" ref="L78:L83" si="21">J78+H78+F78+D78</f>
        <v>0</v>
      </c>
      <c r="M78" s="32">
        <f t="shared" ref="M78:M83" si="22">RANK(L78,L$8:L$84)</f>
        <v>52</v>
      </c>
      <c r="N78" s="32"/>
      <c r="O78" s="53" t="s">
        <v>2</v>
      </c>
      <c r="P78" s="54">
        <f>IF(COUNT(D78:D83)=5,SUM(D78:D83)-MIN(D78:D83),SUM(D78:D83))</f>
        <v>0</v>
      </c>
      <c r="Q78" s="55"/>
      <c r="S78" s="24"/>
    </row>
    <row r="79" spans="1:19" hidden="1" x14ac:dyDescent="0.35">
      <c r="A79" s="70"/>
      <c r="B79" s="37"/>
      <c r="C79" s="37"/>
      <c r="D79" s="33"/>
      <c r="E79" s="32" t="e">
        <f t="shared" si="17"/>
        <v>#N/A</v>
      </c>
      <c r="F79" s="33"/>
      <c r="G79" s="32" t="e">
        <f t="shared" si="18"/>
        <v>#N/A</v>
      </c>
      <c r="H79" s="33"/>
      <c r="I79" s="32" t="e">
        <f t="shared" si="19"/>
        <v>#N/A</v>
      </c>
      <c r="J79" s="33"/>
      <c r="K79" s="32" t="e">
        <f t="shared" si="20"/>
        <v>#N/A</v>
      </c>
      <c r="L79" s="33">
        <f t="shared" si="21"/>
        <v>0</v>
      </c>
      <c r="M79" s="32">
        <f t="shared" si="22"/>
        <v>52</v>
      </c>
      <c r="N79" s="32"/>
      <c r="O79" s="53" t="s">
        <v>3</v>
      </c>
      <c r="P79" s="54">
        <f>IF(COUNT(F78:F83)=5,SUM(F78:F83)-MIN(F78:F83),SUM(F78:F83))</f>
        <v>0</v>
      </c>
      <c r="Q79" s="55"/>
      <c r="S79" s="24"/>
    </row>
    <row r="80" spans="1:19" hidden="1" x14ac:dyDescent="0.35">
      <c r="A80" s="70"/>
      <c r="B80" s="37"/>
      <c r="C80" s="37"/>
      <c r="D80" s="33"/>
      <c r="E80" s="32" t="e">
        <f t="shared" si="17"/>
        <v>#N/A</v>
      </c>
      <c r="F80" s="33"/>
      <c r="G80" s="32" t="e">
        <f t="shared" si="18"/>
        <v>#N/A</v>
      </c>
      <c r="H80" s="33"/>
      <c r="I80" s="32" t="e">
        <f t="shared" si="19"/>
        <v>#N/A</v>
      </c>
      <c r="J80" s="33"/>
      <c r="K80" s="32" t="e">
        <f t="shared" si="20"/>
        <v>#N/A</v>
      </c>
      <c r="L80" s="33">
        <f t="shared" si="21"/>
        <v>0</v>
      </c>
      <c r="M80" s="32">
        <f t="shared" si="22"/>
        <v>52</v>
      </c>
      <c r="N80" s="32"/>
      <c r="O80" s="53" t="s">
        <v>4</v>
      </c>
      <c r="P80" s="54">
        <f>IF(COUNT(H78:H83)=5,SUM(H78:H83)-MIN(H78:H83),SUM(H78:H83))</f>
        <v>0</v>
      </c>
      <c r="Q80" s="55"/>
      <c r="S80" s="24"/>
    </row>
    <row r="81" spans="1:19" hidden="1" x14ac:dyDescent="0.35">
      <c r="A81" s="71"/>
      <c r="B81" s="37"/>
      <c r="C81" s="37"/>
      <c r="D81" s="33"/>
      <c r="E81" s="32" t="e">
        <f t="shared" si="17"/>
        <v>#N/A</v>
      </c>
      <c r="F81" s="33"/>
      <c r="G81" s="32" t="e">
        <f t="shared" si="18"/>
        <v>#N/A</v>
      </c>
      <c r="H81" s="33"/>
      <c r="I81" s="32" t="e">
        <f t="shared" si="19"/>
        <v>#N/A</v>
      </c>
      <c r="J81" s="33"/>
      <c r="K81" s="32" t="e">
        <f t="shared" si="20"/>
        <v>#N/A</v>
      </c>
      <c r="L81" s="33">
        <f t="shared" si="21"/>
        <v>0</v>
      </c>
      <c r="M81" s="32">
        <f t="shared" si="22"/>
        <v>52</v>
      </c>
      <c r="N81" s="32"/>
      <c r="O81" s="53" t="s">
        <v>5</v>
      </c>
      <c r="P81" s="54">
        <f>IF(COUNT(J78:J83)=5,SUM(J78:J83)-MIN(J78:J83),SUM(J78:J83))</f>
        <v>0</v>
      </c>
      <c r="Q81" s="55"/>
      <c r="S81" s="24"/>
    </row>
    <row r="82" spans="1:19" hidden="1" x14ac:dyDescent="0.35">
      <c r="A82" s="17"/>
      <c r="B82" s="32"/>
      <c r="C82" s="32"/>
      <c r="D82" s="32"/>
      <c r="E82" s="32" t="e">
        <f t="shared" si="17"/>
        <v>#N/A</v>
      </c>
      <c r="F82" s="32"/>
      <c r="G82" s="32" t="e">
        <f t="shared" si="18"/>
        <v>#N/A</v>
      </c>
      <c r="H82" s="32"/>
      <c r="I82" s="32" t="e">
        <f t="shared" si="19"/>
        <v>#N/A</v>
      </c>
      <c r="J82" s="32"/>
      <c r="K82" s="32" t="e">
        <f t="shared" si="20"/>
        <v>#N/A</v>
      </c>
      <c r="L82" s="33">
        <f t="shared" si="21"/>
        <v>0</v>
      </c>
      <c r="M82" s="32">
        <f t="shared" si="22"/>
        <v>52</v>
      </c>
      <c r="N82" s="32"/>
      <c r="O82" s="53"/>
      <c r="P82" s="54"/>
      <c r="Q82" s="55"/>
      <c r="S82" s="24"/>
    </row>
    <row r="83" spans="1:19" hidden="1" x14ac:dyDescent="0.35">
      <c r="A83" s="17"/>
      <c r="B83" s="32"/>
      <c r="C83" s="32"/>
      <c r="D83" s="32"/>
      <c r="E83" s="32" t="e">
        <f t="shared" si="17"/>
        <v>#N/A</v>
      </c>
      <c r="F83" s="32"/>
      <c r="G83" s="32" t="e">
        <f t="shared" si="18"/>
        <v>#N/A</v>
      </c>
      <c r="H83" s="32"/>
      <c r="I83" s="32" t="e">
        <f t="shared" si="19"/>
        <v>#N/A</v>
      </c>
      <c r="J83" s="32"/>
      <c r="K83" s="32" t="e">
        <f t="shared" si="20"/>
        <v>#N/A</v>
      </c>
      <c r="L83" s="33">
        <f t="shared" si="21"/>
        <v>0</v>
      </c>
      <c r="M83" s="32">
        <f t="shared" si="22"/>
        <v>52</v>
      </c>
      <c r="N83" s="32"/>
      <c r="O83" s="53" t="s">
        <v>6</v>
      </c>
      <c r="P83" s="54">
        <f>SUM(P78:P82)</f>
        <v>0</v>
      </c>
      <c r="Q83" s="55">
        <f>P83</f>
        <v>0</v>
      </c>
      <c r="R83" s="56">
        <f>RANK(Q83,Q$8:Q$84)</f>
        <v>10</v>
      </c>
      <c r="S83" s="24"/>
    </row>
    <row r="84" spans="1:19" x14ac:dyDescent="0.35">
      <c r="E84" s="24"/>
      <c r="G84" s="24"/>
      <c r="I84" s="24"/>
      <c r="K84" s="24"/>
      <c r="M84" s="24"/>
      <c r="N84" s="24"/>
    </row>
  </sheetData>
  <mergeCells count="2">
    <mergeCell ref="A1:R1"/>
    <mergeCell ref="A2:R2"/>
  </mergeCells>
  <conditionalFormatting sqref="R4:R65536">
    <cfRule type="cellIs" dxfId="16" priority="10" stopIfTrue="1" operator="equal">
      <formula>3</formula>
    </cfRule>
    <cfRule type="cellIs" dxfId="15" priority="11" stopIfTrue="1" operator="equal">
      <formula>2</formula>
    </cfRule>
    <cfRule type="cellIs" dxfId="14" priority="12" stopIfTrue="1" operator="equal">
      <formula>1</formula>
    </cfRule>
  </conditionalFormatting>
  <conditionalFormatting sqref="G1:G32 I1:I32 K1:K29 K74:K65536 K31:K72 E76:E65536 E1:E74 I73:I65536 I34:I71 G74:G65536 G34:G72">
    <cfRule type="cellIs" dxfId="13" priority="9" stopIfTrue="1" operator="equal">
      <formula>1</formula>
    </cfRule>
  </conditionalFormatting>
  <conditionalFormatting sqref="A63:D70">
    <cfRule type="cellIs" dxfId="12" priority="8" stopIfTrue="1" operator="equal">
      <formula>1</formula>
    </cfRule>
  </conditionalFormatting>
  <conditionalFormatting sqref="R43:R70">
    <cfRule type="cellIs" dxfId="11" priority="5" stopIfTrue="1" operator="equal">
      <formula>3</formula>
    </cfRule>
    <cfRule type="cellIs" dxfId="10" priority="6" stopIfTrue="1" operator="equal">
      <formula>2</formula>
    </cfRule>
    <cfRule type="cellIs" dxfId="9" priority="7" stopIfTrue="1" operator="equal">
      <formula>1</formula>
    </cfRule>
  </conditionalFormatting>
  <conditionalFormatting sqref="E43:E47 G43:G47 I43:I47 K43:K47 A49:K70">
    <cfRule type="cellIs" dxfId="8" priority="4" stopIfTrue="1" operator="equal">
      <formula>1</formula>
    </cfRule>
  </conditionalFormatting>
  <conditionalFormatting sqref="F63:F70">
    <cfRule type="cellIs" dxfId="7" priority="3" stopIfTrue="1" operator="equal">
      <formula>1</formula>
    </cfRule>
  </conditionalFormatting>
  <conditionalFormatting sqref="H63:H70">
    <cfRule type="cellIs" dxfId="6" priority="2" stopIfTrue="1" operator="equal">
      <formula>1</formula>
    </cfRule>
  </conditionalFormatting>
  <conditionalFormatting sqref="J63:J70">
    <cfRule type="cellIs" dxfId="5" priority="1" stopIfTrue="1" operator="equal">
      <formula>1</formula>
    </cfRule>
  </conditionalFormatting>
  <printOptions horizontalCentered="1"/>
  <pageMargins left="0.39370078740157483" right="0.39370078740157483" top="0.35433070866141736" bottom="0.39370078740157483" header="0.31496062992125984" footer="0.31496062992125984"/>
  <pageSetup paperSize="9" scale="68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6"/>
  <sheetViews>
    <sheetView zoomScale="80" zoomScaleNormal="80" workbookViewId="0">
      <selection sqref="A1:R1"/>
    </sheetView>
  </sheetViews>
  <sheetFormatPr defaultRowHeight="14.5" x14ac:dyDescent="0.35"/>
  <cols>
    <col min="1" max="1" width="5.1796875" style="6" bestFit="1" customWidth="1"/>
    <col min="2" max="2" width="21.453125" style="6" customWidth="1"/>
    <col min="3" max="3" width="15.90625" style="6" customWidth="1"/>
    <col min="4" max="4" width="6.54296875" style="6" bestFit="1" customWidth="1"/>
    <col min="5" max="5" width="7.54296875" style="6" bestFit="1" customWidth="1"/>
    <col min="6" max="6" width="6.26953125" style="6" bestFit="1" customWidth="1"/>
    <col min="7" max="9" width="7.54296875" style="6" bestFit="1" customWidth="1"/>
    <col min="10" max="10" width="7" style="6" bestFit="1" customWidth="1"/>
    <col min="11" max="11" width="7.54296875" style="6" bestFit="1" customWidth="1"/>
    <col min="12" max="12" width="6.81640625" style="6" bestFit="1" customWidth="1"/>
    <col min="13" max="13" width="7.54296875" style="6" bestFit="1" customWidth="1"/>
    <col min="14" max="14" width="7.54296875" style="6" customWidth="1"/>
    <col min="15" max="15" width="7.54296875" style="22" bestFit="1" customWidth="1"/>
    <col min="16" max="16" width="8.1796875" style="22" bestFit="1" customWidth="1"/>
    <col min="17" max="17" width="7.54296875" style="22" hidden="1" customWidth="1"/>
    <col min="18" max="18" width="8.453125" style="52" customWidth="1"/>
    <col min="19" max="16384" width="8.7265625" style="6"/>
  </cols>
  <sheetData>
    <row r="1" spans="1:20" s="26" customFormat="1" ht="18.5" x14ac:dyDescent="0.45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20" s="26" customFormat="1" ht="18.5" x14ac:dyDescent="0.4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20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1"/>
      <c r="P3" s="51"/>
      <c r="Q3" s="51"/>
      <c r="R3" s="51"/>
    </row>
    <row r="4" spans="1:20" x14ac:dyDescent="0.35">
      <c r="B4" s="6" t="s">
        <v>0</v>
      </c>
      <c r="C4" s="6" t="s">
        <v>1</v>
      </c>
      <c r="D4" s="6" t="s">
        <v>2</v>
      </c>
      <c r="F4" s="6" t="s">
        <v>3</v>
      </c>
      <c r="H4" s="6" t="s">
        <v>4</v>
      </c>
      <c r="J4" s="6" t="s">
        <v>5</v>
      </c>
      <c r="L4" s="6" t="s">
        <v>6</v>
      </c>
      <c r="N4" s="6" t="s">
        <v>251</v>
      </c>
    </row>
    <row r="5" spans="1:20" x14ac:dyDescent="0.35">
      <c r="D5" s="5"/>
      <c r="E5" s="5" t="s">
        <v>7</v>
      </c>
      <c r="F5" s="5"/>
      <c r="G5" s="5" t="s">
        <v>7</v>
      </c>
      <c r="H5" s="5"/>
      <c r="I5" s="5" t="s">
        <v>7</v>
      </c>
      <c r="J5" s="5"/>
      <c r="K5" s="5" t="s">
        <v>7</v>
      </c>
      <c r="M5" s="5" t="s">
        <v>7</v>
      </c>
      <c r="N5" s="5"/>
    </row>
    <row r="6" spans="1:20" s="50" customFormat="1" ht="15.5" x14ac:dyDescent="0.35">
      <c r="B6" s="75" t="s">
        <v>8</v>
      </c>
      <c r="O6" s="75"/>
      <c r="P6" s="75"/>
      <c r="Q6" s="75"/>
      <c r="R6" s="76"/>
    </row>
    <row r="7" spans="1:20" hidden="1" x14ac:dyDescent="0.35">
      <c r="A7" s="5"/>
      <c r="D7" s="24"/>
      <c r="F7" s="24"/>
      <c r="H7" s="24"/>
      <c r="J7" s="24"/>
      <c r="L7" s="24"/>
      <c r="R7" s="22"/>
      <c r="T7" s="24"/>
    </row>
    <row r="8" spans="1:20" hidden="1" x14ac:dyDescent="0.35">
      <c r="A8" s="71"/>
      <c r="B8" s="32"/>
      <c r="C8" s="32"/>
      <c r="D8" s="33"/>
      <c r="E8" s="32" t="e">
        <f>RANK(D8,D$8:D$44)</f>
        <v>#N/A</v>
      </c>
      <c r="F8" s="33"/>
      <c r="G8" s="32" t="e">
        <f>RANK(F8,F$8:F$44)</f>
        <v>#N/A</v>
      </c>
      <c r="H8" s="33"/>
      <c r="I8" s="32" t="e">
        <f>RANK(H8,H$8:H$44)</f>
        <v>#N/A</v>
      </c>
      <c r="J8" s="33"/>
      <c r="K8" s="32" t="e">
        <f>RANK(J8,J$8:J$44)</f>
        <v>#N/A</v>
      </c>
      <c r="L8" s="33">
        <f>D8+F8+H8+J8</f>
        <v>0</v>
      </c>
      <c r="M8" s="32">
        <f>RANK(L8,L$8:L$44)</f>
        <v>11</v>
      </c>
      <c r="N8" s="32"/>
      <c r="O8" s="53" t="s">
        <v>2</v>
      </c>
      <c r="P8" s="54">
        <f>IF(COUNT(D8:D12)=4,SUM(D8:D12)-MIN(D8:D12),SUM(D8:D12))</f>
        <v>0</v>
      </c>
      <c r="Q8" s="55"/>
    </row>
    <row r="9" spans="1:20" hidden="1" x14ac:dyDescent="0.35">
      <c r="A9" s="46"/>
      <c r="B9" s="32"/>
      <c r="C9" s="32"/>
      <c r="D9" s="33"/>
      <c r="E9" s="32" t="e">
        <f>RANK(D9,D$8:D$44)</f>
        <v>#N/A</v>
      </c>
      <c r="F9" s="33"/>
      <c r="G9" s="32" t="e">
        <f>RANK(F9,F$8:F$44)</f>
        <v>#N/A</v>
      </c>
      <c r="H9" s="33"/>
      <c r="I9" s="32" t="e">
        <f>RANK(H9,H$8:H$44)</f>
        <v>#N/A</v>
      </c>
      <c r="J9" s="33"/>
      <c r="K9" s="32" t="e">
        <f>RANK(J9,J$8:J$44)</f>
        <v>#N/A</v>
      </c>
      <c r="L9" s="33">
        <f>D9+F9+H9+J9</f>
        <v>0</v>
      </c>
      <c r="M9" s="32">
        <f>RANK(L9,L$8:L$44)</f>
        <v>11</v>
      </c>
      <c r="N9" s="32"/>
      <c r="O9" s="53" t="s">
        <v>3</v>
      </c>
      <c r="P9" s="54">
        <f>IF(COUNT(F8:F12)=4,SUM(F8:F12)-MIN(F8:F12),SUM(F8:F12))</f>
        <v>0</v>
      </c>
      <c r="Q9" s="55"/>
    </row>
    <row r="10" spans="1:20" hidden="1" x14ac:dyDescent="0.35">
      <c r="A10" s="46"/>
      <c r="B10" s="32"/>
      <c r="C10" s="32"/>
      <c r="D10" s="33"/>
      <c r="E10" s="32" t="e">
        <f>RANK(D10,D$8:D$44)</f>
        <v>#N/A</v>
      </c>
      <c r="F10" s="33"/>
      <c r="G10" s="32" t="e">
        <f>RANK(F10,F$8:F$44)</f>
        <v>#N/A</v>
      </c>
      <c r="H10" s="33"/>
      <c r="I10" s="32" t="e">
        <f>RANK(H10,H$8:H$44)</f>
        <v>#N/A</v>
      </c>
      <c r="J10" s="33"/>
      <c r="K10" s="32" t="e">
        <f>RANK(J10,J$8:J$44)</f>
        <v>#N/A</v>
      </c>
      <c r="L10" s="33">
        <f>D10+F10+H10+J10</f>
        <v>0</v>
      </c>
      <c r="M10" s="32">
        <f>RANK(L10,L$8:L$44)</f>
        <v>11</v>
      </c>
      <c r="N10" s="32"/>
      <c r="O10" s="53" t="s">
        <v>4</v>
      </c>
      <c r="P10" s="54">
        <f>IF(COUNT(H8:H12)=4,SUM(H8:H12)-MIN(H8:H12),SUM(H8:H12))</f>
        <v>0</v>
      </c>
      <c r="Q10" s="55"/>
    </row>
    <row r="11" spans="1:20" hidden="1" x14ac:dyDescent="0.35">
      <c r="A11" s="46"/>
      <c r="B11" s="32"/>
      <c r="C11" s="32"/>
      <c r="D11" s="33"/>
      <c r="E11" s="32" t="e">
        <f>RANK(D11,D$8:D$44)</f>
        <v>#N/A</v>
      </c>
      <c r="F11" s="33"/>
      <c r="G11" s="32" t="e">
        <f>RANK(F11,F$8:F$44)</f>
        <v>#N/A</v>
      </c>
      <c r="H11" s="33"/>
      <c r="I11" s="32" t="e">
        <f>RANK(H11,H$8:H$44)</f>
        <v>#N/A</v>
      </c>
      <c r="J11" s="33"/>
      <c r="K11" s="32" t="e">
        <f>RANK(J11,J$8:J$44)</f>
        <v>#N/A</v>
      </c>
      <c r="L11" s="33">
        <f>D11+F11+H11+J11</f>
        <v>0</v>
      </c>
      <c r="M11" s="32">
        <f>RANK(L11,L$8:L$44)</f>
        <v>11</v>
      </c>
      <c r="N11" s="32"/>
      <c r="O11" s="53" t="s">
        <v>5</v>
      </c>
      <c r="P11" s="54">
        <f>IF(COUNT(J8:J12)=4,SUM(J8:J12)-MIN(J8:J12),SUM(J8:J12))</f>
        <v>0</v>
      </c>
      <c r="Q11" s="55"/>
    </row>
    <row r="12" spans="1:20" hidden="1" x14ac:dyDescent="0.35">
      <c r="A12" s="46"/>
      <c r="B12" s="32"/>
      <c r="C12" s="32"/>
      <c r="D12" s="33"/>
      <c r="E12" s="32" t="e">
        <f>RANK(D12,D$8:D$44)</f>
        <v>#N/A</v>
      </c>
      <c r="F12" s="33"/>
      <c r="G12" s="32" t="e">
        <f>RANK(F12,F$8:F$44)</f>
        <v>#N/A</v>
      </c>
      <c r="H12" s="33"/>
      <c r="I12" s="32" t="e">
        <f>RANK(H12,H$8:H$44)</f>
        <v>#N/A</v>
      </c>
      <c r="J12" s="33"/>
      <c r="K12" s="32" t="e">
        <f>RANK(J12,J$8:J$44)</f>
        <v>#N/A</v>
      </c>
      <c r="L12" s="33">
        <f>D12+F12+H12+J12</f>
        <v>0</v>
      </c>
      <c r="M12" s="32">
        <f>RANK(L12,L$8:L$44)</f>
        <v>11</v>
      </c>
      <c r="N12" s="32"/>
      <c r="O12" s="53"/>
      <c r="P12" s="54"/>
      <c r="Q12" s="55"/>
    </row>
    <row r="13" spans="1:20" hidden="1" x14ac:dyDescent="0.3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53" t="s">
        <v>6</v>
      </c>
      <c r="P13" s="54">
        <f>SUM(P8:P12)</f>
        <v>0</v>
      </c>
      <c r="Q13" s="55">
        <f>P13</f>
        <v>0</v>
      </c>
      <c r="R13" s="56">
        <f>RANK(Q13,Q$7:Q$44)</f>
        <v>3</v>
      </c>
    </row>
    <row r="14" spans="1:20" x14ac:dyDescent="0.35">
      <c r="A14" s="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T14" s="24"/>
    </row>
    <row r="15" spans="1:20" x14ac:dyDescent="0.35">
      <c r="A15" s="45">
        <v>6</v>
      </c>
      <c r="B15" s="32" t="s">
        <v>173</v>
      </c>
      <c r="C15" s="32" t="s">
        <v>79</v>
      </c>
      <c r="D15" s="33">
        <v>11.8</v>
      </c>
      <c r="E15" s="32">
        <f>RANK(D15,D$8:D$44)</f>
        <v>2</v>
      </c>
      <c r="F15" s="33"/>
      <c r="G15" s="33"/>
      <c r="H15" s="33">
        <v>12.45</v>
      </c>
      <c r="I15" s="32">
        <f>RANK(H15,H$8:H$44)</f>
        <v>1</v>
      </c>
      <c r="J15" s="33">
        <v>12.1</v>
      </c>
      <c r="K15" s="32">
        <f>RANK(J15,J$8:J$44)</f>
        <v>2</v>
      </c>
      <c r="L15" s="33">
        <f>D15+F15+H15+J15</f>
        <v>36.35</v>
      </c>
      <c r="M15" s="32">
        <f>RANK(L15,L$8:L$44)</f>
        <v>6</v>
      </c>
      <c r="N15" s="34"/>
      <c r="O15" s="53" t="s">
        <v>2</v>
      </c>
      <c r="P15" s="54">
        <f>IF(COUNT(D15:D19)=4,SUM(D15:D19)-MIN(D15:D19),SUM(D15:D19))+N15</f>
        <v>35.599999999999994</v>
      </c>
      <c r="Q15" s="55"/>
    </row>
    <row r="16" spans="1:20" x14ac:dyDescent="0.35">
      <c r="A16" s="45">
        <v>7</v>
      </c>
      <c r="B16" s="32" t="s">
        <v>174</v>
      </c>
      <c r="C16" s="32" t="s">
        <v>79</v>
      </c>
      <c r="D16" s="33"/>
      <c r="E16" s="33"/>
      <c r="F16" s="33"/>
      <c r="G16" s="33"/>
      <c r="H16" s="33"/>
      <c r="I16" s="33"/>
      <c r="J16" s="33">
        <v>10.050000000000001</v>
      </c>
      <c r="K16" s="32">
        <f>RANK(J16,J$8:J$44)</f>
        <v>8</v>
      </c>
      <c r="L16" s="33">
        <f>D16+F16+H16+J16</f>
        <v>10.050000000000001</v>
      </c>
      <c r="M16" s="32">
        <f>RANK(L16,L$8:L$44)</f>
        <v>10</v>
      </c>
      <c r="N16" s="34"/>
      <c r="O16" s="53" t="s">
        <v>3</v>
      </c>
      <c r="P16" s="54">
        <f>IF(COUNT(F15:F19)=4,SUM(F15:F19)-MIN(F15:F19),SUM(F15:F19))+N16</f>
        <v>29</v>
      </c>
      <c r="Q16" s="55"/>
    </row>
    <row r="17" spans="1:18" x14ac:dyDescent="0.35">
      <c r="A17" s="40" t="s">
        <v>175</v>
      </c>
      <c r="B17" s="32" t="s">
        <v>176</v>
      </c>
      <c r="C17" s="32" t="s">
        <v>79</v>
      </c>
      <c r="D17" s="33">
        <v>11.6</v>
      </c>
      <c r="E17" s="32">
        <f>RANK(D17,D$8:D$44)</f>
        <v>4</v>
      </c>
      <c r="F17" s="33">
        <v>10.6</v>
      </c>
      <c r="G17" s="32">
        <f>RANK(F17,F$8:F$44)</f>
        <v>1</v>
      </c>
      <c r="H17" s="33">
        <v>12.05</v>
      </c>
      <c r="I17" s="32">
        <f>RANK(H17,H$8:H$44)</f>
        <v>2</v>
      </c>
      <c r="J17" s="33">
        <v>11.55</v>
      </c>
      <c r="K17" s="32">
        <f>RANK(J17,J$8:J$44)</f>
        <v>6</v>
      </c>
      <c r="L17" s="33">
        <f>D17+F17+H17+J17</f>
        <v>45.8</v>
      </c>
      <c r="M17" s="32">
        <f>RANK(L17,L$8:L$44)</f>
        <v>1</v>
      </c>
      <c r="N17" s="34"/>
      <c r="O17" s="53" t="s">
        <v>4</v>
      </c>
      <c r="P17" s="54">
        <f>IF(COUNT(H15:H19)=4,SUM(H15:H19)-MIN(H15:H19),SUM(H15:H19))+N17</f>
        <v>35.400000000000006</v>
      </c>
      <c r="Q17" s="55"/>
    </row>
    <row r="18" spans="1:18" x14ac:dyDescent="0.35">
      <c r="A18" s="40" t="s">
        <v>32</v>
      </c>
      <c r="B18" s="32" t="s">
        <v>177</v>
      </c>
      <c r="C18" s="32" t="s">
        <v>79</v>
      </c>
      <c r="D18" s="33">
        <v>12.2</v>
      </c>
      <c r="E18" s="32">
        <f>RANK(D18,D$8:D$44)</f>
        <v>1</v>
      </c>
      <c r="F18" s="33">
        <v>8.6</v>
      </c>
      <c r="G18" s="32">
        <f>RANK(F18,F$8:F$44)</f>
        <v>6</v>
      </c>
      <c r="H18" s="33">
        <v>10.45</v>
      </c>
      <c r="I18" s="32">
        <f>RANK(H18,H$8:H$44)</f>
        <v>6</v>
      </c>
      <c r="J18" s="35">
        <v>12.45</v>
      </c>
      <c r="K18" s="32">
        <f>RANK(J18,J$8:J$44)</f>
        <v>1</v>
      </c>
      <c r="L18" s="33">
        <f>D18+F18+H18+J18</f>
        <v>43.699999999999996</v>
      </c>
      <c r="M18" s="32">
        <f>RANK(L18,L$8:L$44)</f>
        <v>3</v>
      </c>
      <c r="N18" s="35">
        <f>MAX(J15:J19)</f>
        <v>12.45</v>
      </c>
      <c r="O18" s="53" t="s">
        <v>5</v>
      </c>
      <c r="P18" s="54">
        <f>IF(COUNT(J15:J19)=4,SUM(J15:J19)-MIN(J15:J19),SUM(J15:J19))+N18</f>
        <v>48.550000000000011</v>
      </c>
      <c r="Q18" s="55"/>
    </row>
    <row r="19" spans="1:18" x14ac:dyDescent="0.35">
      <c r="A19" s="45">
        <v>10</v>
      </c>
      <c r="B19" s="32" t="s">
        <v>178</v>
      </c>
      <c r="C19" s="32" t="s">
        <v>79</v>
      </c>
      <c r="D19" s="33"/>
      <c r="E19" s="33"/>
      <c r="F19" s="33">
        <v>9.8000000000000007</v>
      </c>
      <c r="G19" s="32">
        <f>RANK(F19,F$8:F$44)</f>
        <v>4</v>
      </c>
      <c r="H19" s="33">
        <v>10.9</v>
      </c>
      <c r="I19" s="32">
        <f>RANK(H19,H$8:H$44)</f>
        <v>4</v>
      </c>
      <c r="J19" s="33"/>
      <c r="K19" s="33"/>
      <c r="L19" s="33">
        <f>D19+F19+H19+J19</f>
        <v>20.700000000000003</v>
      </c>
      <c r="M19" s="32">
        <f>RANK(L19,L$8:L$44)</f>
        <v>7</v>
      </c>
      <c r="N19" s="32"/>
      <c r="O19" s="53"/>
      <c r="P19" s="54"/>
      <c r="Q19" s="55"/>
    </row>
    <row r="20" spans="1:18" x14ac:dyDescent="0.35">
      <c r="A20" s="24"/>
      <c r="B20" s="24"/>
      <c r="C20" s="24"/>
      <c r="D20" s="24"/>
      <c r="F20" s="24"/>
      <c r="H20" s="24"/>
      <c r="J20" s="24"/>
      <c r="L20" s="24"/>
      <c r="O20" s="53" t="s">
        <v>6</v>
      </c>
      <c r="P20" s="54">
        <f>SUM(P15:P19)</f>
        <v>148.55000000000001</v>
      </c>
      <c r="Q20" s="55">
        <f>P20</f>
        <v>148.55000000000001</v>
      </c>
      <c r="R20" s="56">
        <f>RANK(Q20,Q$7:Q$44)</f>
        <v>1</v>
      </c>
    </row>
    <row r="21" spans="1:18" x14ac:dyDescent="0.3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53"/>
      <c r="P21" s="54"/>
      <c r="Q21" s="55"/>
    </row>
    <row r="22" spans="1:18" x14ac:dyDescent="0.35">
      <c r="A22" s="40" t="s">
        <v>17</v>
      </c>
      <c r="B22" s="65" t="s">
        <v>169</v>
      </c>
      <c r="C22" s="32" t="s">
        <v>84</v>
      </c>
      <c r="D22" s="33">
        <v>11.75</v>
      </c>
      <c r="E22" s="32">
        <f>RANK(D22,D$8:D$44)</f>
        <v>3</v>
      </c>
      <c r="F22" s="33">
        <v>9.3000000000000007</v>
      </c>
      <c r="G22" s="32">
        <f>RANK(F22,F$8:F$44)</f>
        <v>5</v>
      </c>
      <c r="H22" s="33">
        <v>11.05</v>
      </c>
      <c r="I22" s="32">
        <f>RANK(H22,H$8:H$44)</f>
        <v>3</v>
      </c>
      <c r="J22" s="33">
        <v>11.9</v>
      </c>
      <c r="K22" s="32">
        <f>RANK(J22,J$8:J$44)</f>
        <v>4</v>
      </c>
      <c r="L22" s="33">
        <f>D22+F22+H22+J22</f>
        <v>44</v>
      </c>
      <c r="M22" s="32">
        <f>RANK(L22,L$8:L$44)</f>
        <v>2</v>
      </c>
      <c r="N22" s="34"/>
      <c r="O22" s="53" t="s">
        <v>2</v>
      </c>
      <c r="P22" s="54">
        <f>IF(COUNT(D22:D26)=4,SUM(D22:D26)-MIN(D22:D26),SUM(D22:D26))+N22</f>
        <v>33.450000000000003</v>
      </c>
      <c r="Q22" s="55"/>
    </row>
    <row r="23" spans="1:18" x14ac:dyDescent="0.35">
      <c r="A23" s="45">
        <v>2</v>
      </c>
      <c r="B23" s="65" t="s">
        <v>170</v>
      </c>
      <c r="C23" s="32" t="s">
        <v>84</v>
      </c>
      <c r="D23" s="33"/>
      <c r="E23" s="33"/>
      <c r="F23" s="33">
        <v>10.050000000000001</v>
      </c>
      <c r="G23" s="32">
        <f>RANK(F23,F$8:F$44)</f>
        <v>3</v>
      </c>
      <c r="H23" s="33">
        <v>10.55</v>
      </c>
      <c r="I23" s="32">
        <f>RANK(H23,H$8:H$44)</f>
        <v>5</v>
      </c>
      <c r="J23" s="33"/>
      <c r="K23" s="33"/>
      <c r="L23" s="33">
        <f>D23+F23+H23+J23</f>
        <v>20.6</v>
      </c>
      <c r="M23" s="32">
        <f>RANK(L23,L$8:L$44)</f>
        <v>9</v>
      </c>
      <c r="N23" s="34"/>
      <c r="O23" s="53" t="s">
        <v>3</v>
      </c>
      <c r="P23" s="54">
        <f>IF(COUNT(F22:F26)=4,SUM(F22:F26)-MIN(F22:F26),SUM(F22:F26))+N23</f>
        <v>29.799999999999997</v>
      </c>
      <c r="Q23" s="55"/>
    </row>
    <row r="24" spans="1:18" x14ac:dyDescent="0.35">
      <c r="A24" s="40" t="s">
        <v>21</v>
      </c>
      <c r="B24" s="32" t="s">
        <v>179</v>
      </c>
      <c r="C24" s="32" t="s">
        <v>84</v>
      </c>
      <c r="D24" s="33">
        <v>10.3</v>
      </c>
      <c r="E24" s="32">
        <f>RANK(D24,D$8:D$44)</f>
        <v>7</v>
      </c>
      <c r="F24" s="33"/>
      <c r="G24" s="33"/>
      <c r="H24" s="33"/>
      <c r="I24" s="33"/>
      <c r="J24" s="33">
        <v>10.35</v>
      </c>
      <c r="K24" s="32">
        <f>RANK(J24,J$8:J$44)</f>
        <v>7</v>
      </c>
      <c r="L24" s="33">
        <f>D24+F24+H24+J24</f>
        <v>20.65</v>
      </c>
      <c r="M24" s="32">
        <f>RANK(L24,L$8:L$44)</f>
        <v>8</v>
      </c>
      <c r="N24" s="34"/>
      <c r="O24" s="53" t="s">
        <v>4</v>
      </c>
      <c r="P24" s="54">
        <f>IF(COUNT(H22:H26)=4,SUM(H22:H26)-MIN(H22:H26),SUM(H22:H26))+N24</f>
        <v>32.050000000000004</v>
      </c>
      <c r="Q24" s="55"/>
    </row>
    <row r="25" spans="1:18" x14ac:dyDescent="0.35">
      <c r="A25" s="40" t="s">
        <v>23</v>
      </c>
      <c r="B25" s="32" t="s">
        <v>171</v>
      </c>
      <c r="C25" s="32" t="s">
        <v>84</v>
      </c>
      <c r="D25" s="33">
        <v>10.55</v>
      </c>
      <c r="E25" s="32">
        <f>RANK(D25,D$8:D$44)</f>
        <v>6</v>
      </c>
      <c r="F25" s="33">
        <v>10.45</v>
      </c>
      <c r="G25" s="32">
        <f>RANK(F25,F$8:F$44)</f>
        <v>2</v>
      </c>
      <c r="H25" s="33">
        <v>10.35</v>
      </c>
      <c r="I25" s="32">
        <f>RANK(H25,H$8:H$44)</f>
        <v>8</v>
      </c>
      <c r="J25" s="35">
        <v>11.95</v>
      </c>
      <c r="K25" s="32">
        <f>RANK(J25,J$8:J$44)</f>
        <v>3</v>
      </c>
      <c r="L25" s="33">
        <f>D25+F25+H25+J25</f>
        <v>43.3</v>
      </c>
      <c r="M25" s="32">
        <f>RANK(L25,L$8:L$44)</f>
        <v>4</v>
      </c>
      <c r="N25" s="35">
        <f>MAX(J22:J26)</f>
        <v>11.95</v>
      </c>
      <c r="O25" s="53" t="s">
        <v>5</v>
      </c>
      <c r="P25" s="54">
        <f>IF(COUNT(J22:J26)=4,SUM(J22:J26)-MIN(J22:J26),SUM(J22:J26))+N25</f>
        <v>47.599999999999994</v>
      </c>
      <c r="Q25" s="55"/>
    </row>
    <row r="26" spans="1:18" x14ac:dyDescent="0.35">
      <c r="A26" s="40" t="s">
        <v>25</v>
      </c>
      <c r="B26" s="32" t="s">
        <v>172</v>
      </c>
      <c r="C26" s="32" t="s">
        <v>84</v>
      </c>
      <c r="D26" s="33">
        <v>11.15</v>
      </c>
      <c r="E26" s="32">
        <f>RANK(D26,D$8:D$44)</f>
        <v>5</v>
      </c>
      <c r="F26" s="33">
        <v>8.5</v>
      </c>
      <c r="G26" s="32">
        <f>RANK(F26,F$8:F$44)</f>
        <v>7</v>
      </c>
      <c r="H26" s="33">
        <v>10.45</v>
      </c>
      <c r="I26" s="32">
        <f>RANK(H26,H$8:H$44)</f>
        <v>6</v>
      </c>
      <c r="J26" s="33">
        <v>11.8</v>
      </c>
      <c r="K26" s="32">
        <f>RANK(J26,J$8:J$44)</f>
        <v>5</v>
      </c>
      <c r="L26" s="33">
        <f>D26+F26+H26+J26</f>
        <v>41.9</v>
      </c>
      <c r="M26" s="32">
        <f>RANK(L26,L$8:L$44)</f>
        <v>5</v>
      </c>
      <c r="N26" s="32"/>
      <c r="O26" s="53"/>
      <c r="P26" s="54"/>
      <c r="Q26" s="55"/>
    </row>
    <row r="27" spans="1:18" x14ac:dyDescent="0.3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53" t="s">
        <v>6</v>
      </c>
      <c r="P27" s="54">
        <f>SUM(P22:P26)</f>
        <v>142.9</v>
      </c>
      <c r="Q27" s="55">
        <f>P27</f>
        <v>142.9</v>
      </c>
      <c r="R27" s="56">
        <f>RANK(Q27,Q$7:Q$44)</f>
        <v>2</v>
      </c>
    </row>
    <row r="28" spans="1:18" x14ac:dyDescent="0.3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55"/>
      <c r="P28" s="55"/>
      <c r="Q28" s="55"/>
      <c r="R28" s="55"/>
    </row>
    <row r="29" spans="1:18" hidden="1" x14ac:dyDescent="0.35">
      <c r="A29" s="82"/>
      <c r="B29" s="42"/>
      <c r="C29" s="43"/>
      <c r="D29" s="33"/>
      <c r="E29" s="32" t="e">
        <f>RANK(D29,D$8:D$44)</f>
        <v>#N/A</v>
      </c>
      <c r="F29" s="33"/>
      <c r="G29" s="32" t="e">
        <f>RANK(F29,F$8:F$44)</f>
        <v>#N/A</v>
      </c>
      <c r="H29" s="33"/>
      <c r="I29" s="32" t="e">
        <f>RANK(H29,H$8:H$44)</f>
        <v>#N/A</v>
      </c>
      <c r="J29" s="33"/>
      <c r="K29" s="32" t="e">
        <f>RANK(J29,J$8:J$44)</f>
        <v>#N/A</v>
      </c>
      <c r="L29" s="33">
        <f>D29+F29+H29+J29</f>
        <v>0</v>
      </c>
      <c r="M29" s="32">
        <f>RANK(L29,L$8:L$44)</f>
        <v>11</v>
      </c>
      <c r="N29" s="32"/>
      <c r="O29" s="53" t="s">
        <v>2</v>
      </c>
      <c r="P29" s="54">
        <f>IF(COUNT(D29:D33)=4,SUM(D29:D33)-MIN(D29:D33),SUM(D29:D33))+N29</f>
        <v>0</v>
      </c>
      <c r="Q29" s="55"/>
    </row>
    <row r="30" spans="1:18" hidden="1" x14ac:dyDescent="0.35">
      <c r="A30" s="82"/>
      <c r="B30" s="42"/>
      <c r="C30" s="43"/>
      <c r="D30" s="33"/>
      <c r="E30" s="32" t="e">
        <f>RANK(D30,D$8:D$44)</f>
        <v>#N/A</v>
      </c>
      <c r="F30" s="33"/>
      <c r="G30" s="32" t="e">
        <f>RANK(F30,F$8:F$44)</f>
        <v>#N/A</v>
      </c>
      <c r="H30" s="33"/>
      <c r="I30" s="32" t="e">
        <f>RANK(H30,H$8:H$44)</f>
        <v>#N/A</v>
      </c>
      <c r="J30" s="33"/>
      <c r="K30" s="32" t="e">
        <f>RANK(J30,J$8:J$44)</f>
        <v>#N/A</v>
      </c>
      <c r="L30" s="33">
        <f>D30+F30+H30+J30</f>
        <v>0</v>
      </c>
      <c r="M30" s="32">
        <f>RANK(L30,L$8:L$44)</f>
        <v>11</v>
      </c>
      <c r="N30" s="32"/>
      <c r="O30" s="53" t="s">
        <v>3</v>
      </c>
      <c r="P30" s="54">
        <f>IF(COUNT(F29:F33)=4,SUM(F29:F33)-MIN(F29:F33),SUM(F29:F33))+N30</f>
        <v>0</v>
      </c>
      <c r="Q30" s="55"/>
    </row>
    <row r="31" spans="1:18" hidden="1" x14ac:dyDescent="0.35">
      <c r="A31" s="82"/>
      <c r="B31" s="42"/>
      <c r="C31" s="42"/>
      <c r="D31" s="33"/>
      <c r="E31" s="32" t="e">
        <f>RANK(D31,D$8:D$44)</f>
        <v>#N/A</v>
      </c>
      <c r="F31" s="33"/>
      <c r="G31" s="32" t="e">
        <f>RANK(F31,F$8:F$44)</f>
        <v>#N/A</v>
      </c>
      <c r="H31" s="33"/>
      <c r="I31" s="32" t="e">
        <f>RANK(H31,H$8:H$44)</f>
        <v>#N/A</v>
      </c>
      <c r="J31" s="33"/>
      <c r="K31" s="32" t="e">
        <f>RANK(J31,J$8:J$44)</f>
        <v>#N/A</v>
      </c>
      <c r="L31" s="33">
        <f>D31+F31+H31+J31</f>
        <v>0</v>
      </c>
      <c r="M31" s="32">
        <f>RANK(L31,L$8:L$44)</f>
        <v>11</v>
      </c>
      <c r="N31" s="32"/>
      <c r="O31" s="53" t="s">
        <v>4</v>
      </c>
      <c r="P31" s="54">
        <f>IF(COUNT(H29:H33)=4,SUM(H29:H33)-MIN(H29:H33),SUM(H29:H33))+N31</f>
        <v>0</v>
      </c>
      <c r="Q31" s="55"/>
    </row>
    <row r="32" spans="1:18" hidden="1" x14ac:dyDescent="0.35">
      <c r="A32" s="83"/>
      <c r="B32" s="42"/>
      <c r="C32" s="42"/>
      <c r="D32" s="33"/>
      <c r="E32" s="32" t="e">
        <f>RANK(D32,D$8:D$44)</f>
        <v>#N/A</v>
      </c>
      <c r="F32" s="33"/>
      <c r="G32" s="32" t="e">
        <f>RANK(F32,F$8:F$44)</f>
        <v>#N/A</v>
      </c>
      <c r="H32" s="33"/>
      <c r="I32" s="32" t="e">
        <f>RANK(H32,H$8:H$44)</f>
        <v>#N/A</v>
      </c>
      <c r="J32" s="33"/>
      <c r="K32" s="32" t="e">
        <f>RANK(J32,J$8:J$44)</f>
        <v>#N/A</v>
      </c>
      <c r="L32" s="33">
        <f>D32+F32+H32+J32</f>
        <v>0</v>
      </c>
      <c r="M32" s="32">
        <f>RANK(L32,L$8:L$44)</f>
        <v>11</v>
      </c>
      <c r="N32" s="32"/>
      <c r="O32" s="53" t="s">
        <v>5</v>
      </c>
      <c r="P32" s="54">
        <f>IF(COUNT(J29:J33)=4,SUM(J29:J33)-MIN(J29:J33),SUM(J29:J33))+N32</f>
        <v>0</v>
      </c>
      <c r="Q32" s="55"/>
    </row>
    <row r="33" spans="1:20" hidden="1" x14ac:dyDescent="0.35">
      <c r="A33" s="44"/>
      <c r="B33" s="32"/>
      <c r="C33" s="42"/>
      <c r="D33" s="33"/>
      <c r="E33" s="32" t="e">
        <f>RANK(D33,D$8:D$44)</f>
        <v>#N/A</v>
      </c>
      <c r="F33" s="33"/>
      <c r="G33" s="32" t="e">
        <f>RANK(F33,F$8:F$44)</f>
        <v>#N/A</v>
      </c>
      <c r="H33" s="33"/>
      <c r="I33" s="32" t="e">
        <f>RANK(H33,H$8:H$44)</f>
        <v>#N/A</v>
      </c>
      <c r="J33" s="33"/>
      <c r="K33" s="32" t="e">
        <f>RANK(J33,J$8:J$44)</f>
        <v>#N/A</v>
      </c>
      <c r="L33" s="33"/>
      <c r="M33" s="33"/>
      <c r="N33" s="33"/>
      <c r="O33" s="53"/>
      <c r="P33" s="54"/>
      <c r="Q33" s="55"/>
    </row>
    <row r="34" spans="1:20" hidden="1" x14ac:dyDescent="0.35">
      <c r="A34" s="24"/>
      <c r="B34" s="24"/>
      <c r="C34" s="24"/>
      <c r="D34" s="24"/>
      <c r="F34" s="24"/>
      <c r="H34" s="24"/>
      <c r="J34" s="24"/>
      <c r="L34" s="24"/>
      <c r="O34" s="53" t="s">
        <v>6</v>
      </c>
      <c r="P34" s="54">
        <f>SUM(P29:P33)</f>
        <v>0</v>
      </c>
      <c r="Q34" s="55">
        <f>P34</f>
        <v>0</v>
      </c>
      <c r="R34" s="56">
        <f>RANK(Q34,Q$7:Q$44)</f>
        <v>3</v>
      </c>
    </row>
    <row r="35" spans="1:20" hidden="1" x14ac:dyDescent="0.3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</row>
    <row r="36" spans="1:20" x14ac:dyDescent="0.3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spans="1:20" hidden="1" x14ac:dyDescent="0.35">
      <c r="A37" s="5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T37" s="24"/>
    </row>
    <row r="38" spans="1:20" hidden="1" x14ac:dyDescent="0.35">
      <c r="A38" s="71"/>
      <c r="B38" s="32"/>
      <c r="C38" s="32"/>
      <c r="D38" s="33"/>
      <c r="E38" s="32" t="e">
        <f>RANK(D38,D$8:D$44)</f>
        <v>#N/A</v>
      </c>
      <c r="F38" s="33"/>
      <c r="G38" s="32" t="e">
        <f>RANK(F38,F$8:F$44)</f>
        <v>#N/A</v>
      </c>
      <c r="H38" s="33"/>
      <c r="I38" s="32" t="e">
        <f>RANK(H38,H$8:H$44)</f>
        <v>#N/A</v>
      </c>
      <c r="J38" s="33"/>
      <c r="K38" s="32" t="e">
        <f>RANK(J38,J$8:J$44)</f>
        <v>#N/A</v>
      </c>
      <c r="L38" s="33">
        <f>D38+F38+H38+J38</f>
        <v>0</v>
      </c>
      <c r="M38" s="32">
        <f>RANK(L38,L$8:L$44)</f>
        <v>11</v>
      </c>
      <c r="N38" s="32"/>
      <c r="O38" s="53" t="s">
        <v>2</v>
      </c>
      <c r="P38" s="54">
        <f>IF(COUNT(D38:D42)=4,SUM(D38:D43)-MIN(D38:D43),SUM(D38:D43))</f>
        <v>0</v>
      </c>
      <c r="Q38" s="55"/>
    </row>
    <row r="39" spans="1:20" hidden="1" x14ac:dyDescent="0.35">
      <c r="A39" s="71"/>
      <c r="B39" s="32"/>
      <c r="C39" s="32"/>
      <c r="D39" s="33"/>
      <c r="E39" s="32" t="e">
        <f>RANK(D39,D$8:D$44)</f>
        <v>#N/A</v>
      </c>
      <c r="F39" s="33"/>
      <c r="G39" s="32" t="e">
        <f>RANK(F39,F$8:F$44)</f>
        <v>#N/A</v>
      </c>
      <c r="H39" s="33"/>
      <c r="I39" s="32" t="e">
        <f>RANK(H39,H$8:H$44)</f>
        <v>#N/A</v>
      </c>
      <c r="J39" s="33"/>
      <c r="K39" s="32" t="e">
        <f>RANK(J39,J$8:J$44)</f>
        <v>#N/A</v>
      </c>
      <c r="L39" s="33">
        <f>D39+F39+H39+J39</f>
        <v>0</v>
      </c>
      <c r="M39" s="32">
        <f>RANK(L39,L$8:L$44)</f>
        <v>11</v>
      </c>
      <c r="N39" s="32"/>
      <c r="O39" s="53" t="s">
        <v>3</v>
      </c>
      <c r="P39" s="54">
        <f>IF(COUNT(F38:F42)=4,SUM(F38:F42)-MIN(F38:F43),SUM(F38:F43))</f>
        <v>0</v>
      </c>
      <c r="Q39" s="55"/>
    </row>
    <row r="40" spans="1:20" hidden="1" x14ac:dyDescent="0.35">
      <c r="A40" s="71"/>
      <c r="B40" s="32"/>
      <c r="C40" s="32"/>
      <c r="D40" s="33"/>
      <c r="E40" s="32" t="e">
        <f>RANK(D40,D$8:D$44)</f>
        <v>#N/A</v>
      </c>
      <c r="F40" s="33"/>
      <c r="G40" s="32" t="e">
        <f>RANK(F40,F$8:F$44)</f>
        <v>#N/A</v>
      </c>
      <c r="H40" s="33"/>
      <c r="I40" s="32" t="e">
        <f>RANK(H40,H$8:H$44)</f>
        <v>#N/A</v>
      </c>
      <c r="J40" s="33"/>
      <c r="K40" s="32" t="e">
        <f>RANK(J40,J$8:J$44)</f>
        <v>#N/A</v>
      </c>
      <c r="L40" s="33">
        <f>D40+F40+H40+J40</f>
        <v>0</v>
      </c>
      <c r="M40" s="32">
        <f>RANK(L40,L$8:L$44)</f>
        <v>11</v>
      </c>
      <c r="N40" s="32"/>
      <c r="O40" s="53" t="s">
        <v>4</v>
      </c>
      <c r="P40" s="54">
        <f>IF(COUNT(H38:H42)=4,SUM(H38:H43)-MIN(H38:H43),SUM(H38:H43))</f>
        <v>0</v>
      </c>
      <c r="Q40" s="55"/>
    </row>
    <row r="41" spans="1:20" hidden="1" x14ac:dyDescent="0.35">
      <c r="A41" s="84"/>
      <c r="B41" s="32"/>
      <c r="C41" s="32"/>
      <c r="D41" s="33"/>
      <c r="E41" s="32" t="e">
        <f>RANK(D41,D$8:D$44)</f>
        <v>#N/A</v>
      </c>
      <c r="F41" s="33"/>
      <c r="G41" s="32" t="e">
        <f>RANK(F41,F$8:F$44)</f>
        <v>#N/A</v>
      </c>
      <c r="H41" s="33"/>
      <c r="I41" s="32" t="e">
        <f>RANK(H41,H$8:H$44)</f>
        <v>#N/A</v>
      </c>
      <c r="J41" s="33"/>
      <c r="K41" s="32" t="e">
        <f>RANK(J41,J$8:J$44)</f>
        <v>#N/A</v>
      </c>
      <c r="L41" s="33">
        <f>D41+F41+H41+J41</f>
        <v>0</v>
      </c>
      <c r="M41" s="32">
        <f>RANK(L41,L$8:L$44)</f>
        <v>11</v>
      </c>
      <c r="N41" s="32"/>
      <c r="O41" s="53" t="s">
        <v>5</v>
      </c>
      <c r="P41" s="54">
        <f>IF(COUNT(J38:J43)=4,SUM(J38:J43)-MIN(J38:J43),SUM(J38:J43))</f>
        <v>0</v>
      </c>
      <c r="Q41" s="55"/>
    </row>
    <row r="42" spans="1:20" hidden="1" x14ac:dyDescent="0.35">
      <c r="A42" s="85"/>
      <c r="B42" s="32"/>
      <c r="C42" s="32"/>
      <c r="D42" s="33"/>
      <c r="E42" s="32" t="e">
        <f>RANK(D42,D$8:D$44)</f>
        <v>#N/A</v>
      </c>
      <c r="F42" s="33"/>
      <c r="G42" s="32" t="e">
        <f>RANK(F42,F$8:F$44)</f>
        <v>#N/A</v>
      </c>
      <c r="H42" s="33"/>
      <c r="I42" s="32" t="e">
        <f>RANK(H42,H$8:H$44)</f>
        <v>#N/A</v>
      </c>
      <c r="J42" s="33"/>
      <c r="K42" s="32" t="e">
        <f>RANK(J42,J$8:J$44)</f>
        <v>#N/A</v>
      </c>
      <c r="L42" s="33">
        <f>D42+F42+H42+J42</f>
        <v>0</v>
      </c>
      <c r="M42" s="32">
        <f>RANK(L42,L$8:L$44)</f>
        <v>11</v>
      </c>
      <c r="N42" s="32"/>
      <c r="O42" s="53"/>
      <c r="P42" s="54"/>
      <c r="Q42" s="55"/>
    </row>
    <row r="43" spans="1:20" hidden="1" x14ac:dyDescent="0.35">
      <c r="A43" s="5"/>
      <c r="O43" s="53" t="s">
        <v>6</v>
      </c>
      <c r="P43" s="54">
        <f>SUM(P38:P42)</f>
        <v>0</v>
      </c>
      <c r="Q43" s="55">
        <f>P43</f>
        <v>0</v>
      </c>
      <c r="R43" s="56">
        <f>RANK(Q43,Q$7:Q$44)</f>
        <v>3</v>
      </c>
    </row>
    <row r="44" spans="1:20" hidden="1" x14ac:dyDescent="0.35">
      <c r="A44" s="5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P44" s="55"/>
      <c r="Q44" s="55"/>
    </row>
    <row r="45" spans="1:20" x14ac:dyDescent="0.35">
      <c r="A45" s="5"/>
      <c r="D45" s="24"/>
      <c r="F45" s="24"/>
      <c r="H45" s="24"/>
      <c r="J45" s="24"/>
      <c r="L45" s="24"/>
      <c r="T45" s="24"/>
    </row>
    <row r="46" spans="1:20" x14ac:dyDescent="0.35">
      <c r="D46" s="24"/>
      <c r="F46" s="24"/>
      <c r="H46" s="24"/>
      <c r="J46" s="24"/>
    </row>
    <row r="47" spans="1:20" x14ac:dyDescent="0.35">
      <c r="D47" s="24"/>
      <c r="F47" s="24"/>
      <c r="H47" s="24"/>
      <c r="J47" s="24"/>
    </row>
    <row r="48" spans="1:20" x14ac:dyDescent="0.35">
      <c r="D48" s="24"/>
      <c r="F48" s="24"/>
      <c r="H48" s="24"/>
      <c r="J48" s="24"/>
    </row>
    <row r="49" spans="4:10" x14ac:dyDescent="0.35">
      <c r="D49" s="24"/>
      <c r="F49" s="24"/>
      <c r="H49" s="24"/>
      <c r="J49" s="24"/>
    </row>
    <row r="50" spans="4:10" x14ac:dyDescent="0.35">
      <c r="D50" s="24"/>
      <c r="F50" s="24"/>
      <c r="H50" s="24"/>
      <c r="J50" s="24"/>
    </row>
    <row r="51" spans="4:10" x14ac:dyDescent="0.35">
      <c r="D51" s="24"/>
      <c r="F51" s="24"/>
      <c r="H51" s="24"/>
      <c r="J51" s="24"/>
    </row>
    <row r="52" spans="4:10" x14ac:dyDescent="0.35">
      <c r="D52" s="24"/>
      <c r="F52" s="24"/>
      <c r="H52" s="24"/>
      <c r="J52" s="24"/>
    </row>
    <row r="53" spans="4:10" x14ac:dyDescent="0.35">
      <c r="D53" s="24"/>
      <c r="F53" s="24"/>
      <c r="H53" s="24"/>
      <c r="J53" s="24"/>
    </row>
    <row r="54" spans="4:10" x14ac:dyDescent="0.35">
      <c r="D54" s="24"/>
      <c r="F54" s="24"/>
      <c r="H54" s="24"/>
      <c r="J54" s="24"/>
    </row>
    <row r="55" spans="4:10" x14ac:dyDescent="0.35">
      <c r="D55" s="24"/>
      <c r="F55" s="24"/>
      <c r="H55" s="24"/>
      <c r="J55" s="24"/>
    </row>
    <row r="56" spans="4:10" x14ac:dyDescent="0.35">
      <c r="D56" s="24"/>
      <c r="F56" s="24"/>
      <c r="H56" s="24"/>
      <c r="J56" s="24"/>
    </row>
    <row r="57" spans="4:10" x14ac:dyDescent="0.35">
      <c r="D57" s="24"/>
      <c r="F57" s="24"/>
      <c r="H57" s="24"/>
      <c r="J57" s="24"/>
    </row>
    <row r="58" spans="4:10" x14ac:dyDescent="0.35">
      <c r="D58" s="24"/>
      <c r="F58" s="24"/>
      <c r="H58" s="24"/>
      <c r="J58" s="24"/>
    </row>
    <row r="59" spans="4:10" x14ac:dyDescent="0.35">
      <c r="D59" s="24"/>
      <c r="F59" s="24"/>
      <c r="H59" s="24"/>
      <c r="J59" s="24"/>
    </row>
    <row r="60" spans="4:10" x14ac:dyDescent="0.35">
      <c r="D60" s="24"/>
      <c r="F60" s="24"/>
      <c r="H60" s="24"/>
      <c r="J60" s="24"/>
    </row>
    <row r="61" spans="4:10" x14ac:dyDescent="0.35">
      <c r="D61" s="24"/>
      <c r="F61" s="24"/>
      <c r="H61" s="24"/>
      <c r="J61" s="24"/>
    </row>
    <row r="62" spans="4:10" x14ac:dyDescent="0.35">
      <c r="D62" s="24"/>
      <c r="F62" s="24"/>
      <c r="H62" s="24"/>
      <c r="J62" s="24"/>
    </row>
    <row r="63" spans="4:10" x14ac:dyDescent="0.35">
      <c r="D63" s="24"/>
      <c r="F63" s="24"/>
      <c r="H63" s="24"/>
      <c r="J63" s="24"/>
    </row>
    <row r="64" spans="4:10" x14ac:dyDescent="0.35">
      <c r="D64" s="24"/>
      <c r="F64" s="24"/>
      <c r="H64" s="24"/>
      <c r="J64" s="24"/>
    </row>
    <row r="65" spans="4:10" x14ac:dyDescent="0.35">
      <c r="D65" s="24"/>
      <c r="F65" s="24"/>
      <c r="H65" s="24"/>
      <c r="J65" s="24"/>
    </row>
    <row r="66" spans="4:10" x14ac:dyDescent="0.35">
      <c r="D66" s="24"/>
      <c r="F66" s="24"/>
      <c r="H66" s="24"/>
      <c r="J66" s="24"/>
    </row>
    <row r="67" spans="4:10" x14ac:dyDescent="0.35">
      <c r="D67" s="24"/>
      <c r="F67" s="24"/>
      <c r="H67" s="24"/>
      <c r="J67" s="24"/>
    </row>
    <row r="68" spans="4:10" x14ac:dyDescent="0.35">
      <c r="D68" s="24"/>
      <c r="F68" s="24"/>
      <c r="H68" s="24"/>
      <c r="J68" s="24"/>
    </row>
    <row r="69" spans="4:10" x14ac:dyDescent="0.35">
      <c r="D69" s="24"/>
      <c r="F69" s="24"/>
      <c r="H69" s="24"/>
      <c r="J69" s="24"/>
    </row>
    <row r="70" spans="4:10" x14ac:dyDescent="0.35">
      <c r="D70" s="24"/>
      <c r="F70" s="24"/>
      <c r="H70" s="24"/>
      <c r="J70" s="24"/>
    </row>
    <row r="71" spans="4:10" x14ac:dyDescent="0.35">
      <c r="D71" s="24"/>
      <c r="F71" s="24"/>
      <c r="H71" s="24"/>
      <c r="J71" s="24"/>
    </row>
    <row r="72" spans="4:10" x14ac:dyDescent="0.35">
      <c r="D72" s="24"/>
      <c r="F72" s="24"/>
      <c r="H72" s="24"/>
      <c r="J72" s="24"/>
    </row>
    <row r="73" spans="4:10" x14ac:dyDescent="0.35">
      <c r="D73" s="24"/>
      <c r="F73" s="24"/>
      <c r="H73" s="24"/>
      <c r="J73" s="24"/>
    </row>
    <row r="74" spans="4:10" x14ac:dyDescent="0.35">
      <c r="D74" s="24"/>
      <c r="F74" s="24"/>
      <c r="H74" s="24"/>
      <c r="J74" s="24"/>
    </row>
    <row r="75" spans="4:10" x14ac:dyDescent="0.35">
      <c r="D75" s="24"/>
      <c r="F75" s="24"/>
      <c r="H75" s="24"/>
      <c r="J75" s="24"/>
    </row>
    <row r="76" spans="4:10" x14ac:dyDescent="0.35">
      <c r="D76" s="24"/>
      <c r="F76" s="24"/>
      <c r="H76" s="24"/>
      <c r="J76" s="24"/>
    </row>
    <row r="77" spans="4:10" x14ac:dyDescent="0.35">
      <c r="D77" s="24"/>
      <c r="F77" s="24"/>
      <c r="H77" s="24"/>
      <c r="J77" s="24"/>
    </row>
    <row r="78" spans="4:10" x14ac:dyDescent="0.35">
      <c r="D78" s="24"/>
      <c r="F78" s="24"/>
      <c r="H78" s="24"/>
      <c r="J78" s="24"/>
    </row>
    <row r="79" spans="4:10" x14ac:dyDescent="0.35">
      <c r="D79" s="24"/>
      <c r="F79" s="24"/>
      <c r="H79" s="24"/>
      <c r="J79" s="24"/>
    </row>
    <row r="80" spans="4:10" x14ac:dyDescent="0.35">
      <c r="D80" s="24"/>
      <c r="F80" s="24"/>
      <c r="H80" s="24"/>
      <c r="J80" s="24"/>
    </row>
    <row r="81" spans="4:10" x14ac:dyDescent="0.35">
      <c r="D81" s="24"/>
      <c r="F81" s="24"/>
      <c r="H81" s="24"/>
      <c r="J81" s="24"/>
    </row>
    <row r="82" spans="4:10" x14ac:dyDescent="0.35">
      <c r="D82" s="24"/>
      <c r="F82" s="24"/>
      <c r="H82" s="24"/>
      <c r="J82" s="24"/>
    </row>
    <row r="83" spans="4:10" x14ac:dyDescent="0.35">
      <c r="D83" s="24"/>
      <c r="F83" s="24"/>
      <c r="H83" s="24"/>
      <c r="J83" s="24"/>
    </row>
    <row r="84" spans="4:10" x14ac:dyDescent="0.35">
      <c r="D84" s="24"/>
      <c r="F84" s="24"/>
      <c r="H84" s="24"/>
      <c r="J84" s="24"/>
    </row>
    <row r="85" spans="4:10" x14ac:dyDescent="0.35">
      <c r="D85" s="24"/>
      <c r="F85" s="24"/>
      <c r="H85" s="24"/>
      <c r="J85" s="24"/>
    </row>
    <row r="86" spans="4:10" x14ac:dyDescent="0.35">
      <c r="D86" s="24"/>
      <c r="F86" s="24"/>
      <c r="H86" s="24"/>
      <c r="J86" s="24"/>
    </row>
  </sheetData>
  <mergeCells count="2">
    <mergeCell ref="A1:R1"/>
    <mergeCell ref="A2:R2"/>
  </mergeCells>
  <phoneticPr fontId="2" type="noConversion"/>
  <conditionalFormatting sqref="R4:R6 R8:R27 R29:R65536">
    <cfRule type="cellIs" dxfId="4" priority="13" stopIfTrue="1" operator="equal">
      <formula>3</formula>
    </cfRule>
    <cfRule type="cellIs" dxfId="3" priority="14" stopIfTrue="1" operator="equal">
      <formula>2</formula>
    </cfRule>
    <cfRule type="cellIs" dxfId="2" priority="15" stopIfTrue="1" operator="equal">
      <formula>1</formula>
    </cfRule>
  </conditionalFormatting>
  <conditionalFormatting sqref="E1 G1 I1 K1 G25:G65536 G3:G23 I25:I65536 I3:I23 K24:K65536 K3:K22 E24:E65536 E3:E22">
    <cfRule type="cellIs" dxfId="1" priority="3" stopIfTrue="1" operator="equal">
      <formula>1</formula>
    </cfRule>
  </conditionalFormatting>
  <conditionalFormatting sqref="E2 G2 I2 K2">
    <cfRule type="cellIs" dxfId="0" priority="1" stopIfTrue="1" operator="equal">
      <formula>1</formula>
    </cfRule>
  </conditionalFormatting>
  <pageMargins left="0.70866141732283472" right="0.70866141732283472" top="0.36" bottom="0.34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Gold</vt:lpstr>
      <vt:lpstr>Silver</vt:lpstr>
      <vt:lpstr>Bronze</vt:lpstr>
      <vt:lpstr>Copper</vt:lpstr>
      <vt:lpstr>Zinc</vt:lpstr>
      <vt:lpstr>FIG</vt:lpstr>
      <vt:lpstr>Bronze!Print_Area</vt:lpstr>
      <vt:lpstr>Copper!Print_Area</vt:lpstr>
      <vt:lpstr>FIG!Print_Area</vt:lpstr>
      <vt:lpstr>Gold!Print_Area</vt:lpstr>
      <vt:lpstr>Silver!Print_Area</vt:lpstr>
      <vt:lpstr>Zinc!Print_Area</vt:lpstr>
      <vt:lpstr>Silver!Print_Titles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Office Admin</cp:lastModifiedBy>
  <cp:lastPrinted>2022-11-07T08:50:35Z</cp:lastPrinted>
  <dcterms:created xsi:type="dcterms:W3CDTF">2009-11-15T09:06:06Z</dcterms:created>
  <dcterms:modified xsi:type="dcterms:W3CDTF">2022-11-07T08:50:52Z</dcterms:modified>
</cp:coreProperties>
</file>